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fton\Clif\SSS_Treasurer\Treas 2017\Budget\"/>
    </mc:Choice>
  </mc:AlternateContent>
  <bookViews>
    <workbookView xWindow="0" yWindow="0" windowWidth="24000" windowHeight="9735"/>
  </bookViews>
  <sheets>
    <sheet name="Summary Page" sheetId="5" r:id="rId1"/>
    <sheet name="Income 14-15" sheetId="3" r:id="rId2"/>
    <sheet name="Expense 14-15" sheetId="4" r:id="rId3"/>
    <sheet name="Income" sheetId="1" state="hidden" r:id="rId4"/>
    <sheet name="Expenses" sheetId="2" state="hidden" r:id="rId5"/>
  </sheets>
  <definedNames>
    <definedName name="_xlnm.Print_Area" localSheetId="4">Expenses!$A$1:$C$39</definedName>
    <definedName name="_xlnm.Print_Area" localSheetId="3">Income!$A$1:$A$40</definedName>
    <definedName name="_xlnm.Print_Titles" localSheetId="4">Expenses!$1:$1</definedName>
  </definedNames>
  <calcPr calcId="152511"/>
</workbook>
</file>

<file path=xl/calcChain.xml><?xml version="1.0" encoding="utf-8"?>
<calcChain xmlns="http://schemas.openxmlformats.org/spreadsheetml/2006/main">
  <c r="N21" i="4" l="1"/>
  <c r="Q17" i="3" l="1"/>
  <c r="N34" i="3"/>
  <c r="B5" i="5" l="1"/>
  <c r="G13" i="4"/>
  <c r="B5" i="3"/>
  <c r="C5" i="3"/>
  <c r="D5" i="3"/>
  <c r="E5" i="3"/>
  <c r="F5" i="3"/>
  <c r="H5" i="3"/>
  <c r="G6" i="3"/>
  <c r="G8" i="3"/>
  <c r="B14" i="3"/>
  <c r="C14" i="3"/>
  <c r="D14" i="3"/>
  <c r="E14" i="3"/>
  <c r="F14" i="3"/>
  <c r="H14" i="3"/>
  <c r="G15" i="3"/>
  <c r="G16" i="3"/>
  <c r="G18" i="3"/>
  <c r="B22" i="3"/>
  <c r="C22" i="3"/>
  <c r="D22" i="3"/>
  <c r="E22" i="3"/>
  <c r="F22" i="3"/>
  <c r="H22" i="3"/>
  <c r="G23" i="3"/>
  <c r="G24" i="3"/>
  <c r="G25" i="3"/>
  <c r="G26" i="3"/>
  <c r="G27" i="3"/>
  <c r="B30" i="3"/>
  <c r="C30" i="3"/>
  <c r="D30" i="3"/>
  <c r="E30" i="3"/>
  <c r="F30" i="3"/>
  <c r="H30" i="3"/>
  <c r="G31" i="3"/>
  <c r="G32" i="3"/>
  <c r="G33" i="3"/>
  <c r="B36" i="3"/>
  <c r="C36" i="3"/>
  <c r="D36" i="3"/>
  <c r="E36" i="3"/>
  <c r="F36" i="3"/>
  <c r="H36" i="3"/>
  <c r="G37" i="3"/>
  <c r="G38" i="3"/>
  <c r="B41" i="3"/>
  <c r="C41" i="3"/>
  <c r="D41" i="3"/>
  <c r="E41" i="3"/>
  <c r="F41" i="3"/>
  <c r="H41" i="3"/>
  <c r="G42" i="3"/>
  <c r="G41" i="3" s="1"/>
  <c r="B5" i="4"/>
  <c r="C5" i="4"/>
  <c r="D5" i="4"/>
  <c r="E5" i="4"/>
  <c r="F5" i="4"/>
  <c r="J5" i="4"/>
  <c r="G6" i="4"/>
  <c r="G7" i="4"/>
  <c r="G9" i="4"/>
  <c r="G10" i="4"/>
  <c r="G11" i="4"/>
  <c r="G12" i="4"/>
  <c r="B16" i="4"/>
  <c r="C16" i="4"/>
  <c r="D16" i="4"/>
  <c r="E16" i="4"/>
  <c r="F16" i="4"/>
  <c r="H16" i="4"/>
  <c r="J16" i="4"/>
  <c r="G17" i="4"/>
  <c r="G18" i="4"/>
  <c r="G19" i="4"/>
  <c r="G20" i="4"/>
  <c r="B23" i="4"/>
  <c r="C23" i="4"/>
  <c r="D23" i="4"/>
  <c r="E23" i="4"/>
  <c r="F23" i="4"/>
  <c r="J23" i="4"/>
  <c r="G24" i="4"/>
  <c r="G26" i="4"/>
  <c r="B31" i="4"/>
  <c r="C31" i="4"/>
  <c r="D31" i="4"/>
  <c r="E31" i="4"/>
  <c r="F31" i="4"/>
  <c r="H31" i="4"/>
  <c r="J31" i="4"/>
  <c r="G32" i="4"/>
  <c r="G31" i="4" s="1"/>
  <c r="C35" i="4"/>
  <c r="D35" i="4"/>
  <c r="E35" i="4"/>
  <c r="F35" i="4"/>
  <c r="H35" i="4"/>
  <c r="J35" i="4"/>
  <c r="G36" i="4"/>
  <c r="G38" i="4"/>
  <c r="B39" i="4"/>
  <c r="B35" i="4" s="1"/>
  <c r="G39" i="4"/>
  <c r="B42" i="4"/>
  <c r="C42" i="4"/>
  <c r="D42" i="4"/>
  <c r="E42" i="4"/>
  <c r="F42" i="4"/>
  <c r="G43" i="4"/>
  <c r="G44" i="4"/>
  <c r="G48" i="4"/>
  <c r="G49" i="4"/>
  <c r="G50" i="4"/>
  <c r="G51" i="4"/>
  <c r="G52" i="4"/>
  <c r="G57" i="4"/>
  <c r="B58" i="4"/>
  <c r="C58" i="4"/>
  <c r="D58" i="4"/>
  <c r="E58" i="4"/>
  <c r="F58" i="4"/>
  <c r="G58" i="4"/>
  <c r="B61" i="4"/>
  <c r="C61" i="4"/>
  <c r="D61" i="4"/>
  <c r="E61" i="4"/>
  <c r="F61" i="4"/>
  <c r="H61" i="4"/>
  <c r="G62" i="4"/>
  <c r="G63" i="4"/>
  <c r="B66" i="4"/>
  <c r="C66" i="4"/>
  <c r="D66" i="4"/>
  <c r="E66" i="4"/>
  <c r="F66" i="4"/>
  <c r="H66" i="4"/>
  <c r="J66" i="4"/>
  <c r="G67" i="4"/>
  <c r="G68" i="4"/>
  <c r="B71" i="4"/>
  <c r="C71" i="4"/>
  <c r="D71" i="4"/>
  <c r="E71" i="4"/>
  <c r="F71" i="4"/>
  <c r="H71" i="4"/>
  <c r="G72" i="4"/>
  <c r="G71" i="4" s="1"/>
  <c r="H3" i="1"/>
  <c r="B4" i="1"/>
  <c r="C4" i="1"/>
  <c r="D4" i="1"/>
  <c r="E4" i="1"/>
  <c r="F4" i="1"/>
  <c r="G5" i="1"/>
  <c r="H5" i="1"/>
  <c r="G6" i="1"/>
  <c r="H6" i="1" s="1"/>
  <c r="G7" i="1"/>
  <c r="H7" i="1" s="1"/>
  <c r="G8" i="1"/>
  <c r="H8" i="1" s="1"/>
  <c r="G9" i="1"/>
  <c r="H9" i="1"/>
  <c r="G10" i="1"/>
  <c r="H10" i="1" s="1"/>
  <c r="G11" i="1"/>
  <c r="H11" i="1" s="1"/>
  <c r="B12" i="1"/>
  <c r="C12" i="1"/>
  <c r="G12" i="1" s="1"/>
  <c r="H12" i="1" s="1"/>
  <c r="D12" i="1"/>
  <c r="E12" i="1"/>
  <c r="F12" i="1"/>
  <c r="G13" i="1"/>
  <c r="H13" i="1" s="1"/>
  <c r="G14" i="1"/>
  <c r="H14" i="1" s="1"/>
  <c r="G15" i="1"/>
  <c r="H15" i="1" s="1"/>
  <c r="G16" i="1"/>
  <c r="H16" i="1" s="1"/>
  <c r="B17" i="1"/>
  <c r="C17" i="1"/>
  <c r="D17" i="1"/>
  <c r="E17" i="1"/>
  <c r="F17" i="1"/>
  <c r="G18" i="1"/>
  <c r="G19" i="1"/>
  <c r="H19" i="1" s="1"/>
  <c r="G20" i="1"/>
  <c r="H20" i="1" s="1"/>
  <c r="G21" i="1"/>
  <c r="H21" i="1" s="1"/>
  <c r="G22" i="1"/>
  <c r="H22" i="1" s="1"/>
  <c r="B23" i="1"/>
  <c r="C23" i="1"/>
  <c r="D23" i="1"/>
  <c r="E23" i="1"/>
  <c r="F23" i="1"/>
  <c r="G24" i="1"/>
  <c r="H24" i="1" s="1"/>
  <c r="G25" i="1"/>
  <c r="H25" i="1" s="1"/>
  <c r="G26" i="1"/>
  <c r="H26" i="1" s="1"/>
  <c r="G27" i="1"/>
  <c r="H27" i="1" s="1"/>
  <c r="G28" i="1"/>
  <c r="H28" i="1" s="1"/>
  <c r="B29" i="1"/>
  <c r="C29" i="1"/>
  <c r="D29" i="1"/>
  <c r="E29" i="1"/>
  <c r="F29" i="1"/>
  <c r="G30" i="1"/>
  <c r="H30" i="1" s="1"/>
  <c r="G31" i="1"/>
  <c r="H31" i="1" s="1"/>
  <c r="H32" i="1"/>
  <c r="G33" i="1"/>
  <c r="H33" i="1" s="1"/>
  <c r="H34" i="1"/>
  <c r="G35" i="1"/>
  <c r="H35" i="1"/>
  <c r="B36" i="1"/>
  <c r="C36" i="1"/>
  <c r="D36" i="1"/>
  <c r="E36" i="1"/>
  <c r="F36" i="1"/>
  <c r="G37" i="1"/>
  <c r="H37" i="1" s="1"/>
  <c r="G38" i="1"/>
  <c r="H38" i="1" s="1"/>
  <c r="G39" i="1"/>
  <c r="H39" i="1" s="1"/>
  <c r="G40" i="1"/>
  <c r="H40" i="1" s="1"/>
  <c r="B3" i="2"/>
  <c r="H3" i="2" s="1"/>
  <c r="H4" i="2"/>
  <c r="H5" i="2"/>
  <c r="C6" i="2"/>
  <c r="D6" i="2"/>
  <c r="E6" i="2"/>
  <c r="F6" i="2"/>
  <c r="G7" i="2"/>
  <c r="H7" i="2" s="1"/>
  <c r="H8" i="2"/>
  <c r="G9" i="2"/>
  <c r="H9" i="2" s="1"/>
  <c r="B10" i="2"/>
  <c r="B6" i="2" s="1"/>
  <c r="G10" i="2"/>
  <c r="B11" i="2"/>
  <c r="C11" i="2"/>
  <c r="G11" i="2" s="1"/>
  <c r="D11" i="2"/>
  <c r="E11" i="2"/>
  <c r="G12" i="2"/>
  <c r="H12" i="2" s="1"/>
  <c r="G13" i="2"/>
  <c r="H13" i="2" s="1"/>
  <c r="G14" i="2"/>
  <c r="H14" i="2" s="1"/>
  <c r="H15" i="2"/>
  <c r="G16" i="2"/>
  <c r="H16" i="2" s="1"/>
  <c r="B17" i="2"/>
  <c r="C17" i="2"/>
  <c r="D17" i="2"/>
  <c r="E17" i="2"/>
  <c r="G18" i="2"/>
  <c r="H18" i="2"/>
  <c r="G19" i="2"/>
  <c r="H19" i="2" s="1"/>
  <c r="B20" i="2"/>
  <c r="C20" i="2"/>
  <c r="D20" i="2"/>
  <c r="E20" i="2"/>
  <c r="G21" i="2"/>
  <c r="H21" i="2" s="1"/>
  <c r="G22" i="2"/>
  <c r="H22" i="2" s="1"/>
  <c r="G23" i="2"/>
  <c r="H23" i="2"/>
  <c r="G24" i="2"/>
  <c r="H24" i="2" s="1"/>
  <c r="B25" i="2"/>
  <c r="C25" i="2"/>
  <c r="D25" i="2"/>
  <c r="E25" i="2"/>
  <c r="G26" i="2"/>
  <c r="H26" i="2" s="1"/>
  <c r="G27" i="2"/>
  <c r="H27" i="2" s="1"/>
  <c r="G28" i="2"/>
  <c r="H28" i="2" s="1"/>
  <c r="B29" i="2"/>
  <c r="G29" i="2"/>
  <c r="H29" i="2" s="1"/>
  <c r="G30" i="2"/>
  <c r="H30" i="2" s="1"/>
  <c r="B31" i="2"/>
  <c r="C31" i="2"/>
  <c r="E31" i="2"/>
  <c r="F31" i="2"/>
  <c r="G32" i="2"/>
  <c r="H32" i="2" s="1"/>
  <c r="H33" i="2"/>
  <c r="H34" i="2"/>
  <c r="G35" i="2"/>
  <c r="H35" i="2" s="1"/>
  <c r="C36" i="2"/>
  <c r="D36" i="2"/>
  <c r="E36" i="2"/>
  <c r="F36" i="2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B47" i="2"/>
  <c r="C47" i="2"/>
  <c r="D47" i="2"/>
  <c r="E47" i="2"/>
  <c r="F47" i="2"/>
  <c r="B48" i="2"/>
  <c r="G48" i="2"/>
  <c r="G49" i="2"/>
  <c r="H49" i="2" s="1"/>
  <c r="G50" i="2"/>
  <c r="H50" i="2" s="1"/>
  <c r="H51" i="2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H61" i="2"/>
  <c r="G62" i="2"/>
  <c r="H62" i="2" s="1"/>
  <c r="G63" i="2"/>
  <c r="H63" i="2" s="1"/>
  <c r="B64" i="2"/>
  <c r="C64" i="2"/>
  <c r="D64" i="2"/>
  <c r="E64" i="2"/>
  <c r="F64" i="2"/>
  <c r="G65" i="2"/>
  <c r="H65" i="2" s="1"/>
  <c r="G66" i="2"/>
  <c r="H66" i="2" s="1"/>
  <c r="G67" i="2"/>
  <c r="H67" i="2" s="1"/>
  <c r="G68" i="2"/>
  <c r="H68" i="2" s="1"/>
  <c r="G69" i="2"/>
  <c r="H69" i="2" s="1"/>
  <c r="G36" i="1" l="1"/>
  <c r="H36" i="1" s="1"/>
  <c r="G64" i="2"/>
  <c r="H64" i="2" s="1"/>
  <c r="G23" i="4"/>
  <c r="G47" i="2"/>
  <c r="H47" i="2" s="1"/>
  <c r="H48" i="2"/>
  <c r="G6" i="2"/>
  <c r="H6" i="2" s="1"/>
  <c r="G23" i="1"/>
  <c r="H23" i="1" s="1"/>
  <c r="G66" i="4"/>
  <c r="G36" i="3"/>
  <c r="G36" i="2"/>
  <c r="H36" i="2" s="1"/>
  <c r="F2" i="2"/>
  <c r="G31" i="2"/>
  <c r="H31" i="2" s="1"/>
  <c r="G25" i="2"/>
  <c r="H25" i="2" s="1"/>
  <c r="G20" i="2"/>
  <c r="H20" i="2" s="1"/>
  <c r="G17" i="2"/>
  <c r="H17" i="2" s="1"/>
  <c r="D2" i="2"/>
  <c r="H11" i="2"/>
  <c r="G17" i="1"/>
  <c r="H17" i="1" s="1"/>
  <c r="F2" i="1"/>
  <c r="G4" i="1"/>
  <c r="H4" i="1" s="1"/>
  <c r="B2" i="1"/>
  <c r="E2" i="4"/>
  <c r="C2" i="4"/>
  <c r="G42" i="4"/>
  <c r="G30" i="3"/>
  <c r="G22" i="3"/>
  <c r="H10" i="2"/>
  <c r="E2" i="2"/>
  <c r="C2" i="2"/>
  <c r="G29" i="1"/>
  <c r="H29" i="1" s="1"/>
  <c r="H18" i="1"/>
  <c r="E2" i="1"/>
  <c r="C2" i="1"/>
  <c r="G61" i="4"/>
  <c r="F2" i="4"/>
  <c r="D2" i="4"/>
  <c r="B2" i="4"/>
  <c r="G35" i="4"/>
  <c r="G16" i="4"/>
  <c r="G5" i="4"/>
  <c r="G14" i="3"/>
  <c r="G5" i="3"/>
  <c r="B2" i="2"/>
  <c r="D2" i="1"/>
  <c r="G2" i="1" l="1"/>
  <c r="H2" i="1" s="1"/>
  <c r="G2" i="4"/>
  <c r="G2" i="2"/>
  <c r="H2" i="2" s="1"/>
</calcChain>
</file>

<file path=xl/sharedStrings.xml><?xml version="1.0" encoding="utf-8"?>
<sst xmlns="http://schemas.openxmlformats.org/spreadsheetml/2006/main" count="274" uniqueCount="184">
  <si>
    <t>Employee Gross Wages + Bonus and Vacation buyout</t>
  </si>
  <si>
    <t xml:space="preserve">Employer (Society) Taxes and Contributions </t>
  </si>
  <si>
    <t>Director of Mentoring and Research</t>
  </si>
  <si>
    <t>Director of Government &amp; Intersociety Liaison</t>
  </si>
  <si>
    <t>Interest from Checking Account</t>
  </si>
  <si>
    <t>Member Books Purchased</t>
  </si>
  <si>
    <t>Refunds-Returned Cks &amp; Dep. Corrections</t>
  </si>
  <si>
    <t>Postage for Member Services to send applications back to Cathy</t>
  </si>
  <si>
    <t xml:space="preserve">Web Construction/Maintenance </t>
  </si>
  <si>
    <t>ANSI B11 Machine Tool Standards Committee Assessment</t>
  </si>
  <si>
    <t>ANSE B11 Travel-for SSS rep.</t>
  </si>
  <si>
    <t>Telephone Usage</t>
  </si>
  <si>
    <t>Coin Sales</t>
  </si>
  <si>
    <t>EC dinner reimb from conf pt</t>
  </si>
  <si>
    <t>Seed Money Returned/Boston</t>
  </si>
  <si>
    <t>Profit from Boston</t>
  </si>
  <si>
    <t>EC ISSC travel/hotel nights</t>
  </si>
  <si>
    <t>EC Meeting Rm Reinbursement</t>
  </si>
  <si>
    <t>CC Machine/office chair</t>
  </si>
  <si>
    <t>Admin</t>
  </si>
  <si>
    <t>EC Dinner in Boston</t>
  </si>
  <si>
    <t>RAMS Attendance</t>
  </si>
  <si>
    <t>Conference Seed Money 2014 -St Louis</t>
  </si>
  <si>
    <t xml:space="preserve"> </t>
  </si>
  <si>
    <t>Listed as Income from Boston &amp; Expense to St. Louis</t>
  </si>
  <si>
    <t>1st Qtr</t>
  </si>
  <si>
    <t>3rd Qtr</t>
  </si>
  <si>
    <t>4th Qtr</t>
  </si>
  <si>
    <t>Actual 13-14</t>
  </si>
  <si>
    <t>Diff</t>
  </si>
  <si>
    <t xml:space="preserve">Boston loss listed under expenses </t>
  </si>
  <si>
    <t>2nd Qtr</t>
  </si>
  <si>
    <t>Total</t>
  </si>
  <si>
    <t>Budget SY 13-14</t>
  </si>
  <si>
    <t>940 tx payment</t>
  </si>
  <si>
    <t>941 tax payment</t>
  </si>
  <si>
    <t>VA5 Tax</t>
  </si>
  <si>
    <t>Personnel Benefits</t>
  </si>
  <si>
    <t>Conference Profit/Loss</t>
  </si>
  <si>
    <t>Conference Loss from last year</t>
  </si>
  <si>
    <t>Bank Service Charges, Bank Fees and Bank Card Use</t>
  </si>
  <si>
    <t>Penalties/Interest Paid</t>
  </si>
  <si>
    <t>SSS Trademarking</t>
  </si>
  <si>
    <t>Operations</t>
  </si>
  <si>
    <t>Individual Current Members</t>
  </si>
  <si>
    <t>Individual New Members</t>
  </si>
  <si>
    <t>Corporate Current Members</t>
  </si>
  <si>
    <t>Corporate New Member</t>
  </si>
  <si>
    <t>Reinstatement Fees</t>
  </si>
  <si>
    <t xml:space="preserve">Upgrade </t>
  </si>
  <si>
    <t>Administrative Income</t>
  </si>
  <si>
    <t>Member Books Sold</t>
  </si>
  <si>
    <t>JSS Postage</t>
  </si>
  <si>
    <t>SSS Incorporation Fees</t>
  </si>
  <si>
    <t xml:space="preserve">Equipment Maintenance </t>
  </si>
  <si>
    <t>Purchase of New Equip/Software</t>
  </si>
  <si>
    <t>Archive Sets (CD from TVC)</t>
  </si>
  <si>
    <t>RAMS sponsorship</t>
  </si>
  <si>
    <t>SSS Handbook Expenses (Publication)</t>
  </si>
  <si>
    <t>Postage &amp; Shipping (Membership Dues, Books Sold, International)</t>
  </si>
  <si>
    <t>Director of Education &amp; Professional Development</t>
  </si>
  <si>
    <t>Credit Card Fees</t>
  </si>
  <si>
    <t>EXPENSES</t>
  </si>
  <si>
    <t>INCOME</t>
  </si>
  <si>
    <t>Proceedings</t>
  </si>
  <si>
    <t>Item</t>
  </si>
  <si>
    <t>Travel to  International Conference (Australia, China, and webinar equipment)</t>
  </si>
  <si>
    <t>Tax Preparation (Accounting Services)</t>
  </si>
  <si>
    <t>Insurance</t>
  </si>
  <si>
    <t>Office Supplies</t>
  </si>
  <si>
    <t>Telephone/Fax</t>
  </si>
  <si>
    <t>Internet Costs</t>
  </si>
  <si>
    <t>Office Mileage Reimbursement</t>
  </si>
  <si>
    <t>President</t>
  </si>
  <si>
    <t>Director of Member Services</t>
  </si>
  <si>
    <t>Director of Publicity and Media</t>
  </si>
  <si>
    <t>Director of Conferences</t>
  </si>
  <si>
    <t>Director of Education and Professional Development</t>
  </si>
  <si>
    <t>Director of Chapter Services</t>
  </si>
  <si>
    <t>Director of Government and Intersociety Services</t>
  </si>
  <si>
    <t xml:space="preserve">Vacation Buyout </t>
  </si>
  <si>
    <t>Proposed 2015-2016 Budget</t>
  </si>
  <si>
    <t>Bonus Year / Raise Year</t>
  </si>
  <si>
    <t>EC dinner reimb from conf</t>
  </si>
  <si>
    <t>Misc</t>
  </si>
  <si>
    <t>EXPENSES TOTAL</t>
  </si>
  <si>
    <t>INCOME TOTAL</t>
  </si>
  <si>
    <t>Director of Publicity &amp; Media</t>
  </si>
  <si>
    <t>FY 15-16 Budget</t>
  </si>
  <si>
    <t>CD1</t>
  </si>
  <si>
    <t>CD2</t>
  </si>
  <si>
    <t>Benevolence Fund</t>
  </si>
  <si>
    <t>Bank Cash Balance</t>
  </si>
  <si>
    <t>Refunds Received</t>
  </si>
  <si>
    <t>Society Operations</t>
  </si>
  <si>
    <t>Office Operations</t>
  </si>
  <si>
    <t>Application Fees</t>
  </si>
  <si>
    <t>JSS Ads</t>
  </si>
  <si>
    <t>Director of International Development</t>
  </si>
  <si>
    <t>Society Pop-up Booth and accessories</t>
  </si>
  <si>
    <t>Membership Cards &amp; Postage</t>
  </si>
  <si>
    <t>JSS Publishing (NEED Source Documentation for $75k expenditure)</t>
  </si>
  <si>
    <t>New Chapter Mgmt</t>
  </si>
  <si>
    <t>Awards</t>
  </si>
  <si>
    <t>Personnel</t>
  </si>
  <si>
    <t>Director Travel to ASSE Intersociety Forum</t>
  </si>
  <si>
    <t xml:space="preserve">Job Target Website </t>
  </si>
  <si>
    <t>JSS Subscription Orders</t>
  </si>
  <si>
    <t>Pins</t>
  </si>
  <si>
    <t>RAMS Reimbursement</t>
  </si>
  <si>
    <t>Chapter Reimbursements</t>
  </si>
  <si>
    <t>Equipment/Facilities</t>
  </si>
  <si>
    <t>Services</t>
  </si>
  <si>
    <t>Estimated Taxes and Contributions on Bonus</t>
  </si>
  <si>
    <t>Presidential income</t>
  </si>
  <si>
    <t>Paid survey</t>
  </si>
  <si>
    <t>System Safety Analysis Handbook Sales</t>
  </si>
  <si>
    <t>Negative numbers means over spent budget</t>
  </si>
  <si>
    <t>Negative number is projected income that has not materialized</t>
  </si>
  <si>
    <t>reasonable for 4th quarter</t>
  </si>
  <si>
    <t>Still one quarter to go</t>
  </si>
  <si>
    <t>Conference account Close out</t>
  </si>
  <si>
    <t>Sponsor money received</t>
  </si>
  <si>
    <t>Conference Sponsor money</t>
  </si>
  <si>
    <t>Sponsor Funds for Conference</t>
  </si>
  <si>
    <t>RAMS Participation</t>
  </si>
  <si>
    <t>Donation</t>
  </si>
  <si>
    <t>Legal Support</t>
  </si>
  <si>
    <t>Lawyer retainer sent and returned</t>
  </si>
  <si>
    <t>Actual SY 13-14</t>
  </si>
  <si>
    <t>Budget 14-15</t>
  </si>
  <si>
    <t>Income</t>
  </si>
  <si>
    <t>Expense</t>
  </si>
  <si>
    <t>Ending Balance</t>
  </si>
  <si>
    <t>Wire Transfer to SSS</t>
  </si>
  <si>
    <t xml:space="preserve">Accounting Tax Preparation </t>
  </si>
  <si>
    <t>Director of Prof/Dev Education and Professional Development</t>
  </si>
  <si>
    <t>ACTUAL 14-15</t>
  </si>
  <si>
    <t>ACTUAL 14/15</t>
  </si>
  <si>
    <t>JSS Articles Sold</t>
  </si>
  <si>
    <t>Society received refunds</t>
  </si>
  <si>
    <t>Bonus</t>
  </si>
  <si>
    <t>Employee Benefits</t>
  </si>
  <si>
    <t>CD interest</t>
  </si>
  <si>
    <t>JSS Publishing</t>
  </si>
  <si>
    <t>Corporate Members</t>
  </si>
  <si>
    <t>Individual  Members</t>
  </si>
  <si>
    <t>Your Membership previously Job Target</t>
  </si>
  <si>
    <t>EC Dinner /Lunch</t>
  </si>
  <si>
    <t>Refunds back to SSS</t>
  </si>
  <si>
    <t>Virtual Chapter</t>
  </si>
  <si>
    <t xml:space="preserve">Director expenses </t>
  </si>
  <si>
    <t>Proposed 20165-2017 Budget</t>
  </si>
  <si>
    <t>Proposed 2016-2017 Budget</t>
  </si>
  <si>
    <t>Seed Money Returned/OR</t>
  </si>
  <si>
    <t>Dues Refunds</t>
  </si>
  <si>
    <t>Seed Money 2017</t>
  </si>
  <si>
    <t>Virtual Chapter Holding</t>
  </si>
  <si>
    <t>VEC Employment Comp.</t>
  </si>
  <si>
    <t>Travel to  Intersociety Forum</t>
  </si>
  <si>
    <t>Travel (incl intersociet forum)</t>
  </si>
  <si>
    <t>Profit from 2016 ISSC</t>
  </si>
  <si>
    <t>14-15 Actual</t>
  </si>
  <si>
    <t>15-16 Actual</t>
  </si>
  <si>
    <t>2017-2018 Budget</t>
  </si>
  <si>
    <t>2016-2017 Budget</t>
  </si>
  <si>
    <t>Peters JSS Scholarship Holding</t>
  </si>
  <si>
    <t xml:space="preserve">2015-2016 Actuals </t>
  </si>
  <si>
    <t xml:space="preserve"> 2016-2017 Actuals</t>
  </si>
  <si>
    <t xml:space="preserve">2016-2017 Actuals </t>
  </si>
  <si>
    <t>FY 15-16 Actuals</t>
  </si>
  <si>
    <t>George Peters Fund</t>
  </si>
  <si>
    <t>LOGMEIN</t>
  </si>
  <si>
    <t>NEW</t>
  </si>
  <si>
    <t>NEW MBR-CK BOUNCED NOT IN THE MBRSHIP</t>
  </si>
  <si>
    <t>do not add…was added with Personnel</t>
  </si>
  <si>
    <t xml:space="preserve">    </t>
  </si>
  <si>
    <t>CDs are at 1.2% interest (due on 5-24-2022)</t>
  </si>
  <si>
    <t>Seed Money Returned/ALB</t>
  </si>
  <si>
    <t>Profit from 2017 ISSC</t>
  </si>
  <si>
    <t>Seed Money 2018</t>
  </si>
  <si>
    <t>10,00.00</t>
  </si>
  <si>
    <t>web advertising</t>
  </si>
  <si>
    <t>Travel 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</si>
</sst>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b/>
      <sz val="8"/>
      <color indexed="4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4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strike/>
      <sz val="8"/>
      <color indexed="8"/>
      <name val="Arial"/>
      <family val="2"/>
    </font>
    <font>
      <sz val="10"/>
      <name val="Arial Black"/>
      <family val="2"/>
    </font>
    <font>
      <b/>
      <sz val="10"/>
      <color indexed="10"/>
      <name val="Arial Black"/>
      <family val="2"/>
    </font>
    <font>
      <sz val="8"/>
      <name val="Arial Black"/>
      <family val="2"/>
    </font>
    <font>
      <sz val="10"/>
      <color indexed="36"/>
      <name val="Arial Black"/>
      <family val="2"/>
    </font>
    <font>
      <sz val="10"/>
      <color indexed="10"/>
      <name val="Arial Black"/>
      <family val="2"/>
    </font>
    <font>
      <sz val="10"/>
      <color indexed="8"/>
      <name val="Arial Black"/>
      <family val="2"/>
    </font>
    <font>
      <sz val="10"/>
      <color indexed="8"/>
      <name val="Arial Black"/>
      <family val="2"/>
    </font>
    <font>
      <sz val="10"/>
      <color indexed="60"/>
      <name val="Arial Black"/>
      <family val="2"/>
    </font>
    <font>
      <sz val="10"/>
      <color indexed="30"/>
      <name val="Arial Black"/>
      <family val="2"/>
    </font>
    <font>
      <sz val="8"/>
      <name val="Verdana"/>
      <family val="2"/>
    </font>
    <font>
      <sz val="10"/>
      <color theme="1"/>
      <name val="Arial"/>
      <family val="2"/>
    </font>
    <font>
      <sz val="10"/>
      <color rgb="FFC00000"/>
      <name val="Arial Black"/>
      <family val="2"/>
    </font>
    <font>
      <b/>
      <sz val="10"/>
      <name val="Arial Black"/>
      <family val="2"/>
    </font>
    <font>
      <b/>
      <sz val="11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44" fontId="1" fillId="0" borderId="0" applyFont="0" applyFill="0" applyBorder="0" applyAlignment="0" applyProtection="0"/>
    <xf numFmtId="0" fontId="6" fillId="5" borderId="1" applyNumberFormat="0" applyAlignment="0" applyProtection="0"/>
  </cellStyleXfs>
  <cellXfs count="215">
    <xf numFmtId="0" fontId="0" fillId="0" borderId="0" xfId="0"/>
    <xf numFmtId="44" fontId="11" fillId="0" borderId="0" xfId="4" applyFont="1" applyFill="1" applyBorder="1" applyAlignment="1">
      <alignment wrapText="1"/>
    </xf>
    <xf numFmtId="44" fontId="13" fillId="0" borderId="0" xfId="4" applyFont="1" applyFill="1" applyBorder="1"/>
    <xf numFmtId="44" fontId="12" fillId="0" borderId="0" xfId="4" applyFont="1" applyFill="1" applyBorder="1"/>
    <xf numFmtId="44" fontId="12" fillId="0" borderId="0" xfId="4" applyFont="1" applyFill="1" applyBorder="1" applyAlignment="1">
      <alignment wrapText="1"/>
    </xf>
    <xf numFmtId="44" fontId="12" fillId="0" borderId="0" xfId="4" applyFont="1" applyFill="1" applyBorder="1" applyAlignment="1">
      <alignment horizontal="center"/>
    </xf>
    <xf numFmtId="44" fontId="7" fillId="0" borderId="0" xfId="4" applyFont="1" applyFill="1" applyBorder="1" applyAlignment="1">
      <alignment horizontal="center"/>
    </xf>
    <xf numFmtId="44" fontId="7" fillId="0" borderId="0" xfId="4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44" fontId="14" fillId="0" borderId="0" xfId="4" applyFont="1" applyFill="1" applyBorder="1"/>
    <xf numFmtId="44" fontId="15" fillId="0" borderId="0" xfId="4" applyFont="1" applyFill="1" applyBorder="1"/>
    <xf numFmtId="44" fontId="0" fillId="0" borderId="0" xfId="4" applyFont="1"/>
    <xf numFmtId="44" fontId="14" fillId="0" borderId="0" xfId="4" applyFont="1" applyFill="1" applyBorder="1" applyAlignment="1">
      <alignment wrapText="1"/>
    </xf>
    <xf numFmtId="44" fontId="0" fillId="0" borderId="0" xfId="4" applyFont="1" applyFill="1" applyBorder="1" applyAlignment="1">
      <alignment wrapText="1"/>
    </xf>
    <xf numFmtId="44" fontId="11" fillId="0" borderId="0" xfId="4" applyFont="1" applyFill="1" applyBorder="1"/>
    <xf numFmtId="44" fontId="0" fillId="0" borderId="0" xfId="4" applyFont="1" applyFill="1" applyBorder="1"/>
    <xf numFmtId="44" fontId="7" fillId="0" borderId="0" xfId="4" applyFont="1" applyFill="1" applyBorder="1"/>
    <xf numFmtId="44" fontId="3" fillId="0" borderId="0" xfId="4" applyFont="1" applyFill="1" applyBorder="1" applyAlignment="1">
      <alignment wrapText="1"/>
    </xf>
    <xf numFmtId="44" fontId="2" fillId="0" borderId="0" xfId="4" applyFont="1" applyFill="1" applyBorder="1"/>
    <xf numFmtId="44" fontId="3" fillId="0" borderId="0" xfId="4" applyFont="1" applyFill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2" fillId="0" borderId="0" xfId="0" applyFont="1" applyFill="1" applyBorder="1" applyAlignment="1">
      <alignment wrapText="1"/>
    </xf>
    <xf numFmtId="44" fontId="12" fillId="0" borderId="0" xfId="0" applyNumberFormat="1" applyFont="1" applyFill="1" applyBorder="1"/>
    <xf numFmtId="4" fontId="12" fillId="0" borderId="0" xfId="0" applyNumberFormat="1" applyFont="1" applyFill="1" applyBorder="1"/>
    <xf numFmtId="49" fontId="12" fillId="0" borderId="0" xfId="0" applyNumberFormat="1" applyFont="1" applyFill="1" applyBorder="1" applyAlignment="1">
      <alignment wrapText="1"/>
    </xf>
    <xf numFmtId="44" fontId="3" fillId="0" borderId="0" xfId="4" applyFont="1" applyFill="1"/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4" fontId="7" fillId="0" borderId="0" xfId="0" applyNumberFormat="1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4" fontId="0" fillId="0" borderId="0" xfId="4" applyFont="1" applyFill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9" fillId="6" borderId="0" xfId="0" applyFont="1" applyFill="1" applyBorder="1" applyAlignment="1">
      <alignment wrapText="1"/>
    </xf>
    <xf numFmtId="0" fontId="0" fillId="0" borderId="0" xfId="0" applyFill="1" applyBorder="1"/>
    <xf numFmtId="44" fontId="3" fillId="0" borderId="0" xfId="4" applyFont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44" fontId="3" fillId="0" borderId="0" xfId="4" applyFont="1" applyFill="1" applyBorder="1" applyAlignment="1">
      <alignment horizontal="center" vertical="top"/>
    </xf>
    <xf numFmtId="44" fontId="3" fillId="0" borderId="0" xfId="4" applyFont="1" applyFill="1" applyBorder="1" applyAlignment="1">
      <alignment horizontal="center" vertical="top" wrapText="1"/>
    </xf>
    <xf numFmtId="44" fontId="3" fillId="0" borderId="0" xfId="4" applyFont="1" applyAlignment="1">
      <alignment horizontal="center" vertical="top"/>
    </xf>
    <xf numFmtId="44" fontId="3" fillId="0" borderId="0" xfId="4" applyFont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/>
    <xf numFmtId="44" fontId="1" fillId="0" borderId="0" xfId="4" applyFont="1" applyAlignment="1">
      <alignment horizontal="center" vertical="top"/>
    </xf>
    <xf numFmtId="44" fontId="16" fillId="0" borderId="0" xfId="4" applyFont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44" fontId="17" fillId="0" borderId="0" xfId="4" applyFont="1" applyFill="1" applyBorder="1" applyAlignment="1">
      <alignment horizontal="center" vertical="top" wrapText="1"/>
    </xf>
    <xf numFmtId="44" fontId="17" fillId="0" borderId="0" xfId="4" applyFont="1" applyFill="1" applyBorder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44" fontId="18" fillId="0" borderId="0" xfId="4" applyFont="1" applyAlignment="1">
      <alignment horizontal="left" vertical="top" wrapText="1"/>
    </xf>
    <xf numFmtId="44" fontId="18" fillId="0" borderId="0" xfId="4" applyFont="1" applyAlignment="1">
      <alignment horizontal="center" vertical="top"/>
    </xf>
    <xf numFmtId="44" fontId="20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44" fontId="21" fillId="0" borderId="0" xfId="4" applyFont="1" applyFill="1" applyBorder="1" applyAlignment="1">
      <alignment horizontal="left" vertical="center"/>
    </xf>
    <xf numFmtId="44" fontId="1" fillId="0" borderId="0" xfId="4" applyFont="1" applyAlignment="1">
      <alignment horizontal="left" vertical="center"/>
    </xf>
    <xf numFmtId="44" fontId="14" fillId="0" borderId="0" xfId="4" applyFont="1" applyFill="1" applyBorder="1" applyAlignment="1">
      <alignment horizontal="left" vertical="center"/>
    </xf>
    <xf numFmtId="44" fontId="21" fillId="0" borderId="0" xfId="4" applyFont="1" applyAlignment="1">
      <alignment horizontal="left" vertical="center"/>
    </xf>
    <xf numFmtId="44" fontId="22" fillId="0" borderId="0" xfId="4" applyFont="1" applyFill="1" applyBorder="1" applyAlignment="1">
      <alignment horizontal="left" vertical="center"/>
    </xf>
    <xf numFmtId="8" fontId="19" fillId="0" borderId="0" xfId="4" applyNumberFormat="1" applyFont="1" applyAlignment="1">
      <alignment horizontal="left" vertical="center"/>
    </xf>
    <xf numFmtId="44" fontId="1" fillId="0" borderId="0" xfId="4" applyFont="1" applyFill="1" applyAlignment="1">
      <alignment horizontal="left" vertical="center"/>
    </xf>
    <xf numFmtId="44" fontId="23" fillId="0" borderId="0" xfId="4" applyFont="1" applyFill="1" applyBorder="1" applyAlignment="1">
      <alignment horizontal="left" vertical="center"/>
    </xf>
    <xf numFmtId="44" fontId="23" fillId="0" borderId="0" xfId="4" applyFont="1" applyAlignment="1">
      <alignment horizontal="left" vertical="center"/>
    </xf>
    <xf numFmtId="44" fontId="20" fillId="0" borderId="0" xfId="4" applyFont="1" applyFill="1" applyBorder="1" applyAlignment="1">
      <alignment horizontal="left" vertical="center" wrapText="1"/>
    </xf>
    <xf numFmtId="44" fontId="21" fillId="0" borderId="0" xfId="4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4" fontId="25" fillId="0" borderId="0" xfId="4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4" fontId="1" fillId="0" borderId="0" xfId="4" applyFont="1" applyFill="1" applyBorder="1" applyAlignment="1">
      <alignment horizontal="center" vertical="top"/>
    </xf>
    <xf numFmtId="44" fontId="24" fillId="0" borderId="0" xfId="4" applyFont="1" applyFill="1" applyBorder="1" applyAlignment="1">
      <alignment horizontal="center" vertical="top"/>
    </xf>
    <xf numFmtId="44" fontId="1" fillId="0" borderId="0" xfId="4" applyFont="1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4" fontId="1" fillId="0" borderId="0" xfId="4" applyFont="1" applyAlignment="1">
      <alignment horizontal="left" wrapText="1"/>
    </xf>
    <xf numFmtId="44" fontId="3" fillId="0" borderId="0" xfId="4" applyFont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4" fontId="27" fillId="0" borderId="0" xfId="4" applyFont="1" applyFill="1" applyBorder="1" applyAlignment="1">
      <alignment horizontal="left" vertical="center"/>
    </xf>
    <xf numFmtId="44" fontId="27" fillId="0" borderId="0" xfId="4" applyFont="1" applyAlignment="1">
      <alignment horizontal="left" vertical="center"/>
    </xf>
    <xf numFmtId="44" fontId="27" fillId="0" borderId="0" xfId="4" applyFont="1" applyFill="1" applyBorder="1" applyAlignment="1">
      <alignment horizontal="left" vertical="center" wrapText="1"/>
    </xf>
    <xf numFmtId="44" fontId="28" fillId="0" borderId="0" xfId="4" applyFont="1" applyAlignment="1">
      <alignment horizontal="left" vertical="top" wrapText="1"/>
    </xf>
    <xf numFmtId="44" fontId="28" fillId="0" borderId="0" xfId="4" applyFont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44" fontId="30" fillId="0" borderId="0" xfId="4" applyFont="1" applyFill="1" applyBorder="1" applyAlignment="1">
      <alignment horizontal="center" vertical="top" wrapText="1"/>
    </xf>
    <xf numFmtId="44" fontId="32" fillId="0" borderId="0" xfId="4" applyFont="1" applyFill="1" applyBorder="1" applyAlignment="1">
      <alignment horizontal="center" vertical="top" wrapText="1"/>
    </xf>
    <xf numFmtId="44" fontId="30" fillId="0" borderId="0" xfId="4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44" fontId="27" fillId="0" borderId="0" xfId="4" applyFont="1" applyAlignment="1">
      <alignment horizontal="right" wrapText="1"/>
    </xf>
    <xf numFmtId="44" fontId="34" fillId="0" borderId="0" xfId="4" applyFont="1" applyFill="1" applyBorder="1" applyAlignment="1">
      <alignment horizontal="right" vertical="top" wrapText="1"/>
    </xf>
    <xf numFmtId="44" fontId="26" fillId="0" borderId="0" xfId="4" applyFont="1" applyFill="1" applyAlignment="1">
      <alignment horizontal="right" vertical="top" wrapText="1"/>
    </xf>
    <xf numFmtId="44" fontId="26" fillId="0" borderId="0" xfId="4" applyFont="1" applyAlignment="1">
      <alignment horizontal="right" vertical="top" wrapText="1"/>
    </xf>
    <xf numFmtId="44" fontId="27" fillId="0" borderId="0" xfId="4" applyFont="1" applyAlignment="1">
      <alignment horizontal="right" vertical="top" wrapText="1"/>
    </xf>
    <xf numFmtId="44" fontId="27" fillId="0" borderId="0" xfId="0" applyNumberFormat="1" applyFont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44" fontId="34" fillId="0" borderId="0" xfId="4" applyFont="1" applyAlignment="1">
      <alignment horizontal="right" vertical="top" wrapText="1"/>
    </xf>
    <xf numFmtId="8" fontId="34" fillId="0" borderId="0" xfId="4" applyNumberFormat="1" applyFont="1" applyFill="1" applyBorder="1" applyAlignment="1">
      <alignment horizontal="right" vertical="top" wrapText="1"/>
    </xf>
    <xf numFmtId="44" fontId="28" fillId="0" borderId="0" xfId="4" applyFont="1" applyAlignment="1">
      <alignment horizontal="right" vertical="top" wrapText="1"/>
    </xf>
    <xf numFmtId="44" fontId="30" fillId="0" borderId="0" xfId="4" applyFont="1" applyFill="1" applyBorder="1" applyAlignment="1">
      <alignment horizontal="right" vertical="top" wrapText="1"/>
    </xf>
    <xf numFmtId="44" fontId="1" fillId="0" borderId="0" xfId="4" applyFont="1" applyAlignment="1">
      <alignment horizontal="right" vertical="top" wrapText="1"/>
    </xf>
    <xf numFmtId="44" fontId="21" fillId="0" borderId="0" xfId="4" applyFont="1" applyAlignment="1">
      <alignment horizontal="right" vertical="top" wrapText="1"/>
    </xf>
    <xf numFmtId="44" fontId="25" fillId="0" borderId="0" xfId="4" applyFont="1" applyAlignment="1">
      <alignment horizontal="right" vertical="top" wrapText="1"/>
    </xf>
    <xf numFmtId="44" fontId="21" fillId="7" borderId="0" xfId="4" applyFont="1" applyFill="1" applyAlignment="1">
      <alignment horizontal="right" vertical="top" wrapText="1"/>
    </xf>
    <xf numFmtId="44" fontId="1" fillId="0" borderId="0" xfId="0" applyNumberFormat="1" applyFont="1" applyAlignment="1">
      <alignment horizontal="right" vertical="top" wrapText="1"/>
    </xf>
    <xf numFmtId="44" fontId="2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44" fontId="30" fillId="0" borderId="0" xfId="4" applyFont="1" applyAlignment="1">
      <alignment horizontal="right" vertical="top" wrapText="1"/>
    </xf>
    <xf numFmtId="44" fontId="18" fillId="0" borderId="0" xfId="4" applyFont="1" applyAlignment="1">
      <alignment horizontal="right" vertical="top" wrapText="1"/>
    </xf>
    <xf numFmtId="8" fontId="36" fillId="0" borderId="0" xfId="4" applyNumberFormat="1" applyFont="1" applyAlignment="1">
      <alignment horizontal="right" vertical="top" wrapText="1"/>
    </xf>
    <xf numFmtId="44" fontId="22" fillId="0" borderId="0" xfId="4" applyFont="1" applyAlignment="1">
      <alignment horizontal="right" vertical="top" wrapText="1"/>
    </xf>
    <xf numFmtId="44" fontId="3" fillId="0" borderId="0" xfId="4" applyFont="1" applyAlignment="1">
      <alignment horizontal="right" vertical="top" wrapText="1"/>
    </xf>
    <xf numFmtId="44" fontId="22" fillId="0" borderId="0" xfId="4" applyFont="1" applyAlignment="1">
      <alignment horizontal="center" wrapText="1"/>
    </xf>
    <xf numFmtId="0" fontId="30" fillId="0" borderId="0" xfId="0" applyFont="1" applyAlignment="1">
      <alignment horizontal="left" vertical="top" wrapText="1"/>
    </xf>
    <xf numFmtId="44" fontId="36" fillId="0" borderId="0" xfId="4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44" fontId="30" fillId="0" borderId="0" xfId="4" applyFont="1" applyAlignment="1">
      <alignment horizontal="left" vertical="center"/>
    </xf>
    <xf numFmtId="44" fontId="34" fillId="0" borderId="0" xfId="4" applyFont="1" applyAlignment="1">
      <alignment horizontal="left" vertical="center"/>
    </xf>
    <xf numFmtId="44" fontId="38" fillId="0" borderId="0" xfId="4" applyFont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44" fontId="30" fillId="0" borderId="0" xfId="4" applyFont="1" applyFill="1" applyBorder="1" applyAlignment="1">
      <alignment horizontal="left" vertical="center"/>
    </xf>
    <xf numFmtId="44" fontId="34" fillId="0" borderId="0" xfId="4" applyFont="1" applyFill="1" applyBorder="1" applyAlignment="1">
      <alignment horizontal="left" vertical="center"/>
    </xf>
    <xf numFmtId="44" fontId="37" fillId="0" borderId="0" xfId="4" applyFont="1" applyFill="1" applyBorder="1" applyAlignment="1">
      <alignment horizontal="left" vertical="center"/>
    </xf>
    <xf numFmtId="44" fontId="33" fillId="0" borderId="0" xfId="4" applyFont="1" applyFill="1" applyBorder="1" applyAlignment="1">
      <alignment horizontal="left" vertical="center"/>
    </xf>
    <xf numFmtId="44" fontId="36" fillId="0" borderId="0" xfId="4" applyFont="1" applyFill="1" applyBorder="1" applyAlignment="1">
      <alignment horizontal="left" vertical="center" wrapText="1"/>
    </xf>
    <xf numFmtId="44" fontId="33" fillId="0" borderId="0" xfId="4" applyFont="1" applyFill="1" applyBorder="1" applyAlignment="1">
      <alignment horizontal="left" vertical="center" wrapText="1"/>
    </xf>
    <xf numFmtId="44" fontId="37" fillId="0" borderId="0" xfId="4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44" fontId="14" fillId="0" borderId="0" xfId="4" applyFont="1" applyFill="1" applyBorder="1" applyAlignment="1">
      <alignment horizontal="right" vertical="top" wrapText="1"/>
    </xf>
    <xf numFmtId="44" fontId="1" fillId="0" borderId="0" xfId="4" applyFont="1" applyAlignment="1">
      <alignment horizontal="right" vertical="center"/>
    </xf>
    <xf numFmtId="44" fontId="14" fillId="0" borderId="0" xfId="4" applyFont="1" applyAlignment="1">
      <alignment horizontal="right" vertical="center"/>
    </xf>
    <xf numFmtId="44" fontId="1" fillId="0" borderId="0" xfId="4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8" fontId="31" fillId="0" borderId="0" xfId="4" applyNumberFormat="1" applyFont="1" applyAlignment="1">
      <alignment horizontal="right" vertical="top" wrapText="1"/>
    </xf>
    <xf numFmtId="4" fontId="1" fillId="0" borderId="0" xfId="0" applyNumberFormat="1" applyFont="1"/>
    <xf numFmtId="8" fontId="30" fillId="0" borderId="0" xfId="4" applyNumberFormat="1" applyFont="1" applyAlignment="1">
      <alignment horizontal="right" vertical="top" wrapText="1"/>
    </xf>
    <xf numFmtId="8" fontId="21" fillId="0" borderId="0" xfId="4" applyNumberFormat="1" applyFont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44" fontId="2" fillId="0" borderId="0" xfId="4" applyFont="1" applyAlignment="1">
      <alignment horizontal="center" wrapText="1"/>
    </xf>
    <xf numFmtId="0" fontId="0" fillId="0" borderId="0" xfId="0" applyFill="1"/>
    <xf numFmtId="0" fontId="40" fillId="0" borderId="0" xfId="0" applyFont="1" applyFill="1" applyAlignment="1">
      <alignment horizontal="right"/>
    </xf>
    <xf numFmtId="44" fontId="40" fillId="0" borderId="0" xfId="4" applyFont="1"/>
    <xf numFmtId="0" fontId="40" fillId="0" borderId="0" xfId="0" applyFont="1"/>
    <xf numFmtId="44" fontId="3" fillId="0" borderId="0" xfId="4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8" fontId="1" fillId="0" borderId="0" xfId="4" applyNumberFormat="1" applyFont="1" applyAlignment="1">
      <alignment horizontal="left" vertical="top" wrapText="1"/>
    </xf>
    <xf numFmtId="44" fontId="1" fillId="0" borderId="0" xfId="4" applyFont="1" applyFill="1" applyAlignment="1">
      <alignment horizontal="left" vertical="top" wrapText="1"/>
    </xf>
    <xf numFmtId="44" fontId="1" fillId="0" borderId="0" xfId="4" applyFont="1" applyAlignment="1">
      <alignment horizontal="left" vertical="top" wrapText="1"/>
    </xf>
    <xf numFmtId="8" fontId="1" fillId="0" borderId="0" xfId="0" applyNumberFormat="1" applyFont="1" applyAlignment="1">
      <alignment horizontal="left" vertical="top" wrapText="1"/>
    </xf>
    <xf numFmtId="44" fontId="1" fillId="0" borderId="0" xfId="4" applyFont="1" applyFill="1" applyBorder="1" applyAlignment="1">
      <alignment horizontal="left" vertical="center"/>
    </xf>
    <xf numFmtId="44" fontId="30" fillId="0" borderId="0" xfId="4" applyFont="1" applyFill="1" applyBorder="1" applyAlignment="1">
      <alignment horizontal="left" vertical="center" wrapText="1"/>
    </xf>
    <xf numFmtId="44" fontId="1" fillId="0" borderId="0" xfId="4" applyFont="1" applyFill="1" applyBorder="1" applyAlignment="1">
      <alignment horizontal="left" vertical="center" wrapText="1"/>
    </xf>
    <xf numFmtId="8" fontId="1" fillId="0" borderId="0" xfId="4" applyNumberFormat="1" applyFont="1" applyAlignment="1">
      <alignment horizontal="left" vertical="center"/>
    </xf>
    <xf numFmtId="44" fontId="41" fillId="0" borderId="0" xfId="4" applyFont="1" applyAlignment="1">
      <alignment horizontal="left" vertical="center"/>
    </xf>
    <xf numFmtId="44" fontId="41" fillId="0" borderId="0" xfId="4" applyFont="1" applyFill="1" applyBorder="1" applyAlignment="1">
      <alignment horizontal="center" vertical="top" wrapText="1"/>
    </xf>
    <xf numFmtId="44" fontId="41" fillId="0" borderId="0" xfId="4" applyFont="1" applyFill="1" applyBorder="1" applyAlignment="1">
      <alignment horizontal="right" vertical="top" wrapText="1"/>
    </xf>
    <xf numFmtId="44" fontId="42" fillId="0" borderId="0" xfId="4" applyFont="1" applyFill="1" applyBorder="1" applyAlignment="1">
      <alignment horizontal="center" vertical="top" wrapText="1"/>
    </xf>
    <xf numFmtId="44" fontId="43" fillId="0" borderId="0" xfId="4" applyFont="1" applyFill="1" applyBorder="1" applyAlignment="1">
      <alignment horizontal="center" vertical="top" wrapText="1"/>
    </xf>
    <xf numFmtId="44" fontId="30" fillId="0" borderId="0" xfId="4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8" fontId="1" fillId="0" borderId="0" xfId="4" applyNumberFormat="1" applyFont="1" applyAlignment="1">
      <alignment horizontal="right" vertical="center"/>
    </xf>
    <xf numFmtId="44" fontId="1" fillId="0" borderId="0" xfId="4" applyFont="1" applyAlignment="1">
      <alignment vertical="center"/>
    </xf>
    <xf numFmtId="44" fontId="1" fillId="0" borderId="0" xfId="4" applyFont="1" applyFill="1" applyAlignment="1">
      <alignment vertical="center"/>
    </xf>
    <xf numFmtId="0" fontId="2" fillId="0" borderId="0" xfId="0" applyFont="1" applyAlignment="1">
      <alignment horizontal="right" vertical="top" wrapText="1"/>
    </xf>
    <xf numFmtId="8" fontId="1" fillId="0" borderId="0" xfId="0" applyNumberFormat="1" applyFont="1" applyAlignment="1">
      <alignment horizontal="right" vertical="center" wrapText="1"/>
    </xf>
    <xf numFmtId="44" fontId="45" fillId="0" borderId="0" xfId="4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44" fontId="2" fillId="0" borderId="0" xfId="4" applyFont="1" applyAlignment="1">
      <alignment horizontal="center" vertical="center"/>
    </xf>
    <xf numFmtId="44" fontId="47" fillId="0" borderId="0" xfId="4" applyFont="1" applyAlignment="1">
      <alignment horizontal="center" vertical="center"/>
    </xf>
    <xf numFmtId="44" fontId="48" fillId="0" borderId="0" xfId="4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horizontal="center" vertical="center"/>
    </xf>
    <xf numFmtId="44" fontId="46" fillId="0" borderId="0" xfId="4" applyFont="1" applyFill="1" applyBorder="1" applyAlignment="1">
      <alignment horizontal="center" vertical="center" wrapText="1"/>
    </xf>
    <xf numFmtId="44" fontId="46" fillId="0" borderId="0" xfId="4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4" fontId="46" fillId="0" borderId="0" xfId="4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8" fontId="50" fillId="0" borderId="0" xfId="4" applyNumberFormat="1" applyFont="1" applyAlignment="1">
      <alignment horizontal="left" vertical="center"/>
    </xf>
    <xf numFmtId="4" fontId="47" fillId="0" borderId="0" xfId="0" applyNumberFormat="1" applyFont="1" applyAlignment="1">
      <alignment horizontal="left" vertical="top" wrapText="1"/>
    </xf>
    <xf numFmtId="44" fontId="51" fillId="0" borderId="0" xfId="4" applyFont="1" applyAlignment="1">
      <alignment horizontal="left" vertical="center"/>
    </xf>
    <xf numFmtId="44" fontId="1" fillId="0" borderId="0" xfId="0" applyNumberFormat="1" applyFont="1" applyAlignment="1">
      <alignment horizontal="left" vertical="top" wrapText="1"/>
    </xf>
    <xf numFmtId="44" fontId="24" fillId="0" borderId="0" xfId="0" applyNumberFormat="1" applyFont="1" applyAlignment="1">
      <alignment horizontal="left" vertical="top" wrapText="1"/>
    </xf>
    <xf numFmtId="8" fontId="50" fillId="0" borderId="0" xfId="4" applyNumberFormat="1" applyFont="1" applyAlignment="1">
      <alignment horizontal="right" vertical="center"/>
    </xf>
    <xf numFmtId="44" fontId="17" fillId="0" borderId="0" xfId="0" applyNumberFormat="1" applyFont="1" applyAlignment="1">
      <alignment horizontal="left" vertical="top" wrapText="1"/>
    </xf>
    <xf numFmtId="44" fontId="47" fillId="0" borderId="0" xfId="4" applyFont="1" applyAlignment="1">
      <alignment horizontal="left" vertical="center"/>
    </xf>
    <xf numFmtId="44" fontId="47" fillId="0" borderId="0" xfId="4" applyFont="1" applyAlignment="1">
      <alignment horizontal="right" vertical="center"/>
    </xf>
    <xf numFmtId="44" fontId="3" fillId="0" borderId="0" xfId="0" applyNumberFormat="1" applyFont="1" applyAlignment="1">
      <alignment horizontal="left" vertical="top" wrapText="1"/>
    </xf>
    <xf numFmtId="8" fontId="1" fillId="0" borderId="0" xfId="0" applyNumberFormat="1" applyFont="1" applyFill="1"/>
    <xf numFmtId="44" fontId="1" fillId="0" borderId="0" xfId="0" applyNumberFormat="1" applyFont="1" applyAlignment="1">
      <alignment horizontal="right"/>
    </xf>
    <xf numFmtId="44" fontId="1" fillId="0" borderId="0" xfId="4" applyFont="1" applyAlignment="1">
      <alignment horizontal="right"/>
    </xf>
    <xf numFmtId="0" fontId="1" fillId="0" borderId="0" xfId="0" applyFont="1" applyAlignment="1">
      <alignment horizontal="right"/>
    </xf>
    <xf numFmtId="8" fontId="1" fillId="0" borderId="0" xfId="4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/>
    <xf numFmtId="0" fontId="1" fillId="0" borderId="0" xfId="0" applyFont="1" applyFill="1"/>
    <xf numFmtId="44" fontId="1" fillId="0" borderId="0" xfId="4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 horizontal="right"/>
    </xf>
  </cellXfs>
  <cellStyles count="6">
    <cellStyle name="Accent5" xfId="1" builtinId="45" customBuiltin="1"/>
    <cellStyle name="Accent6" xfId="2" builtinId="49" customBuiltin="1"/>
    <cellStyle name="Bad" xfId="3" builtinId="27" customBuiltin="1"/>
    <cellStyle name="Currency" xfId="4" builtinId="4"/>
    <cellStyle name="Input" xfId="5" builtinId="20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F28" sqref="F28"/>
    </sheetView>
  </sheetViews>
  <sheetFormatPr defaultColWidth="8.85546875" defaultRowHeight="12.75" x14ac:dyDescent="0.2"/>
  <cols>
    <col min="1" max="1" width="18.140625" customWidth="1"/>
    <col min="2" max="2" width="20.42578125" customWidth="1"/>
    <col min="3" max="3" width="24" style="11" customWidth="1"/>
    <col min="4" max="4" width="23.140625" customWidth="1"/>
    <col min="5" max="5" width="21.5703125" customWidth="1"/>
    <col min="6" max="6" width="24" customWidth="1"/>
  </cols>
  <sheetData>
    <row r="1" spans="1:17" ht="21" customHeight="1" x14ac:dyDescent="0.2">
      <c r="A1" s="52"/>
      <c r="B1" s="190" t="s">
        <v>88</v>
      </c>
      <c r="C1" s="180" t="s">
        <v>170</v>
      </c>
      <c r="D1" s="190" t="s">
        <v>165</v>
      </c>
      <c r="E1" s="191" t="s">
        <v>169</v>
      </c>
      <c r="F1" s="185" t="s">
        <v>164</v>
      </c>
    </row>
    <row r="2" spans="1:17" x14ac:dyDescent="0.2">
      <c r="A2" s="52"/>
      <c r="B2" s="142"/>
      <c r="C2" s="53"/>
      <c r="D2" s="142"/>
      <c r="E2" s="52"/>
      <c r="F2" s="52"/>
    </row>
    <row r="3" spans="1:17" x14ac:dyDescent="0.2">
      <c r="A3" s="52" t="s">
        <v>131</v>
      </c>
      <c r="B3" s="140">
        <v>136886</v>
      </c>
      <c r="C3" s="139">
        <v>142439.65</v>
      </c>
      <c r="D3" s="140">
        <v>122030</v>
      </c>
      <c r="E3" s="203">
        <v>123973.17</v>
      </c>
      <c r="F3" s="203">
        <v>113440</v>
      </c>
      <c r="G3" s="52"/>
    </row>
    <row r="4" spans="1:17" x14ac:dyDescent="0.2">
      <c r="A4" s="52" t="s">
        <v>132</v>
      </c>
      <c r="B4" s="138">
        <v>-160246</v>
      </c>
      <c r="C4" s="141">
        <v>141063.63</v>
      </c>
      <c r="D4" s="138">
        <v>159336</v>
      </c>
      <c r="E4" s="203">
        <v>156603.82</v>
      </c>
      <c r="F4" s="203">
        <v>158129</v>
      </c>
    </row>
    <row r="5" spans="1:17" x14ac:dyDescent="0.2">
      <c r="A5" s="52" t="s">
        <v>133</v>
      </c>
      <c r="B5" s="204">
        <f>SUM(B3:B4)</f>
        <v>-23360</v>
      </c>
      <c r="C5" s="205">
        <v>3248.02</v>
      </c>
      <c r="D5" s="204">
        <v>-37306</v>
      </c>
      <c r="E5" s="203">
        <v>-32630.65</v>
      </c>
      <c r="F5" s="203">
        <v>-44689</v>
      </c>
    </row>
    <row r="6" spans="1:17" x14ac:dyDescent="0.2">
      <c r="A6" s="52"/>
      <c r="B6" s="206"/>
      <c r="C6" s="205"/>
      <c r="D6" s="206"/>
      <c r="E6" s="52"/>
      <c r="F6" s="52"/>
    </row>
    <row r="7" spans="1:17" ht="15" x14ac:dyDescent="0.2">
      <c r="A7" s="52"/>
      <c r="B7" s="179" t="s">
        <v>162</v>
      </c>
      <c r="C7" s="178" t="s">
        <v>163</v>
      </c>
      <c r="D7" s="206"/>
      <c r="E7" s="52"/>
      <c r="F7" s="52"/>
    </row>
    <row r="8" spans="1:17" x14ac:dyDescent="0.2">
      <c r="A8" s="52" t="s">
        <v>92</v>
      </c>
      <c r="B8" s="214">
        <v>51395.27</v>
      </c>
      <c r="C8" s="207">
        <v>76334.44</v>
      </c>
      <c r="D8" s="150"/>
      <c r="E8" s="203">
        <v>43808.57</v>
      </c>
      <c r="F8" s="52"/>
    </row>
    <row r="9" spans="1:17" x14ac:dyDescent="0.2">
      <c r="A9" s="52"/>
      <c r="B9" s="208"/>
      <c r="C9" s="205"/>
      <c r="D9" s="208"/>
      <c r="E9" s="52"/>
      <c r="F9" s="52"/>
    </row>
    <row r="10" spans="1:17" x14ac:dyDescent="0.2">
      <c r="A10" s="52" t="s">
        <v>89</v>
      </c>
      <c r="B10" s="209">
        <v>52528.4</v>
      </c>
      <c r="C10" s="144">
        <v>53194.1</v>
      </c>
      <c r="D10" s="210"/>
      <c r="E10" s="203">
        <v>54218.03</v>
      </c>
      <c r="F10" s="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</row>
    <row r="11" spans="1:17" x14ac:dyDescent="0.2">
      <c r="A11" s="52" t="s">
        <v>90</v>
      </c>
      <c r="B11" s="209">
        <v>84045.45</v>
      </c>
      <c r="C11" s="144">
        <v>85110.57</v>
      </c>
      <c r="D11" s="210"/>
      <c r="E11" s="203">
        <v>86748.86</v>
      </c>
      <c r="F11" s="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x14ac:dyDescent="0.2">
      <c r="A12" s="152" t="s">
        <v>143</v>
      </c>
      <c r="B12" s="152"/>
      <c r="C12" s="151">
        <v>2185.1799999999998</v>
      </c>
      <c r="D12" s="152"/>
      <c r="E12" s="203">
        <v>2187.0700000000002</v>
      </c>
      <c r="F12" s="152"/>
      <c r="G12" s="152"/>
      <c r="H12" s="152"/>
      <c r="I12" s="152"/>
      <c r="J12" s="152"/>
      <c r="K12" s="152"/>
    </row>
    <row r="13" spans="1:17" x14ac:dyDescent="0.2">
      <c r="A13" s="52"/>
      <c r="B13" s="52"/>
      <c r="C13" s="211"/>
      <c r="D13" s="52"/>
      <c r="E13" s="210"/>
      <c r="F13" s="52"/>
    </row>
    <row r="14" spans="1:17" x14ac:dyDescent="0.2">
      <c r="A14" s="52"/>
      <c r="B14" s="210"/>
      <c r="C14" s="211"/>
      <c r="D14" s="210"/>
      <c r="E14" s="210"/>
      <c r="F14" s="210"/>
      <c r="G14" s="149"/>
    </row>
    <row r="15" spans="1:17" x14ac:dyDescent="0.2">
      <c r="A15" s="52" t="s">
        <v>157</v>
      </c>
      <c r="B15" s="210"/>
      <c r="C15" s="211">
        <v>7213.18</v>
      </c>
      <c r="D15" s="210"/>
      <c r="E15" s="203">
        <v>6913.3</v>
      </c>
      <c r="F15" s="210"/>
      <c r="G15" s="149"/>
    </row>
    <row r="16" spans="1:17" x14ac:dyDescent="0.2">
      <c r="A16" s="52" t="s">
        <v>166</v>
      </c>
      <c r="B16" s="210"/>
      <c r="C16" s="211"/>
      <c r="D16" s="210"/>
      <c r="E16" s="203">
        <v>1000</v>
      </c>
      <c r="F16" s="210"/>
      <c r="G16" s="149"/>
    </row>
    <row r="17" spans="1:7" s="183" customFormat="1" x14ac:dyDescent="0.2">
      <c r="A17" s="212"/>
      <c r="B17" s="213"/>
      <c r="C17" s="174"/>
      <c r="D17" s="213"/>
      <c r="E17" s="52"/>
      <c r="F17" s="213"/>
      <c r="G17" s="184"/>
    </row>
    <row r="18" spans="1:7" x14ac:dyDescent="0.2">
      <c r="A18" s="52" t="s">
        <v>177</v>
      </c>
      <c r="B18" s="52"/>
      <c r="C18" s="211"/>
      <c r="D18" s="52"/>
      <c r="E18" s="52"/>
      <c r="F18" s="52"/>
    </row>
    <row r="20" spans="1:7" x14ac:dyDescent="0.2">
      <c r="A20" s="152"/>
    </row>
  </sheetData>
  <phoneticPr fontId="39" type="noConversion"/>
  <pageMargins left="0.45" right="0.45" top="0.75" bottom="0.75" header="0.3" footer="0.3"/>
  <pageSetup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Normal="100" workbookViewId="0">
      <selection activeCell="O35" sqref="O35"/>
    </sheetView>
  </sheetViews>
  <sheetFormatPr defaultColWidth="8.85546875" defaultRowHeight="12.75" x14ac:dyDescent="0.2"/>
  <cols>
    <col min="1" max="1" width="19.42578125" style="40" customWidth="1"/>
    <col min="2" max="2" width="0.42578125" style="64" customWidth="1"/>
    <col min="3" max="3" width="0.42578125" style="64" hidden="1" customWidth="1"/>
    <col min="4" max="4" width="15" style="64" hidden="1" customWidth="1"/>
    <col min="5" max="5" width="7.42578125" style="64" hidden="1" customWidth="1"/>
    <col min="6" max="6" width="15.28515625" style="64" hidden="1" customWidth="1"/>
    <col min="7" max="7" width="10" style="64" hidden="1" customWidth="1"/>
    <col min="8" max="8" width="3.140625" style="64" customWidth="1"/>
    <col min="9" max="9" width="2.140625" style="66" customWidth="1"/>
    <col min="10" max="10" width="20.42578125" style="88" customWidth="1"/>
    <col min="11" max="11" width="16.7109375" style="64" customWidth="1"/>
    <col min="12" max="12" width="19.5703125" style="64" customWidth="1"/>
    <col min="13" max="13" width="21.140625" style="64" customWidth="1"/>
    <col min="14" max="14" width="22.140625" style="64" customWidth="1"/>
    <col min="15" max="15" width="15.42578125" style="64" customWidth="1"/>
    <col min="16" max="16" width="12.42578125" style="64" customWidth="1"/>
    <col min="17" max="17" width="15.5703125" style="64" customWidth="1"/>
    <col min="18" max="18" width="8.85546875" style="64"/>
    <col min="19" max="16384" width="8.85546875" style="40"/>
  </cols>
  <sheetData>
    <row r="1" spans="1:18" ht="27.75" customHeight="1" x14ac:dyDescent="0.2">
      <c r="A1" s="83"/>
      <c r="B1" s="61" t="s">
        <v>33</v>
      </c>
      <c r="C1" s="62" t="s">
        <v>25</v>
      </c>
      <c r="D1" s="62" t="s">
        <v>31</v>
      </c>
      <c r="E1" s="62" t="s">
        <v>26</v>
      </c>
      <c r="F1" s="62" t="s">
        <v>27</v>
      </c>
      <c r="G1" s="61" t="s">
        <v>28</v>
      </c>
      <c r="H1" s="61" t="s">
        <v>130</v>
      </c>
      <c r="I1" s="67" t="s">
        <v>137</v>
      </c>
      <c r="J1" s="186" t="s">
        <v>81</v>
      </c>
      <c r="K1" s="187" t="s">
        <v>167</v>
      </c>
      <c r="L1" s="186" t="s">
        <v>153</v>
      </c>
      <c r="M1" s="181" t="s">
        <v>168</v>
      </c>
      <c r="N1" s="182" t="s">
        <v>164</v>
      </c>
      <c r="O1" s="182"/>
    </row>
    <row r="2" spans="1:18" s="126" customFormat="1" ht="15" x14ac:dyDescent="0.2">
      <c r="A2" s="129" t="s">
        <v>86</v>
      </c>
      <c r="B2" s="124"/>
      <c r="C2" s="125"/>
      <c r="D2" s="125"/>
      <c r="E2" s="125"/>
      <c r="F2" s="125"/>
      <c r="G2" s="125"/>
      <c r="H2" s="126">
        <v>48818</v>
      </c>
      <c r="I2" s="126">
        <v>139223.56</v>
      </c>
      <c r="J2" s="127">
        <v>136886</v>
      </c>
      <c r="K2" s="164">
        <v>142439.65</v>
      </c>
      <c r="L2" s="128">
        <v>122030</v>
      </c>
      <c r="M2" s="193">
        <v>123973.17</v>
      </c>
      <c r="N2" s="198">
        <v>113440</v>
      </c>
      <c r="O2" s="128"/>
    </row>
    <row r="3" spans="1:18" x14ac:dyDescent="0.2">
      <c r="A3" s="83"/>
      <c r="B3" s="65"/>
      <c r="C3" s="62"/>
      <c r="D3" s="62"/>
      <c r="E3" s="62"/>
      <c r="F3" s="62"/>
      <c r="G3" s="62"/>
    </row>
    <row r="4" spans="1:18" ht="5.25" customHeight="1" x14ac:dyDescent="0.2">
      <c r="A4" s="83"/>
      <c r="B4" s="65"/>
      <c r="C4" s="62"/>
      <c r="D4" s="62"/>
      <c r="E4" s="62"/>
      <c r="F4" s="62"/>
      <c r="G4" s="62"/>
    </row>
    <row r="5" spans="1:18" s="126" customFormat="1" ht="27.75" customHeight="1" x14ac:dyDescent="0.2">
      <c r="A5" s="129" t="s">
        <v>50</v>
      </c>
      <c r="B5" s="124">
        <f t="shared" ref="B5:H5" si="0">SUM(B6:B8)</f>
        <v>713</v>
      </c>
      <c r="C5" s="124">
        <f t="shared" si="0"/>
        <v>44.88</v>
      </c>
      <c r="D5" s="124">
        <f t="shared" si="0"/>
        <v>113.87</v>
      </c>
      <c r="E5" s="124">
        <f t="shared" si="0"/>
        <v>3.19</v>
      </c>
      <c r="F5" s="124">
        <f t="shared" si="0"/>
        <v>2.4900000000000002</v>
      </c>
      <c r="G5" s="124">
        <f t="shared" si="0"/>
        <v>164.43</v>
      </c>
      <c r="H5" s="124">
        <f t="shared" si="0"/>
        <v>18</v>
      </c>
      <c r="I5" s="130">
        <v>4533.6899999999996</v>
      </c>
      <c r="J5" s="131">
        <v>935</v>
      </c>
      <c r="K5" s="130">
        <v>189.21</v>
      </c>
      <c r="L5" s="128">
        <v>30</v>
      </c>
      <c r="M5" s="195">
        <v>1417.56</v>
      </c>
      <c r="N5" s="198">
        <v>40</v>
      </c>
      <c r="O5" s="128"/>
    </row>
    <row r="6" spans="1:18" x14ac:dyDescent="0.2">
      <c r="A6" s="83" t="s">
        <v>51</v>
      </c>
      <c r="B6" s="65">
        <v>600</v>
      </c>
      <c r="C6" s="65">
        <v>40</v>
      </c>
      <c r="D6" s="65"/>
      <c r="E6" s="65"/>
      <c r="F6" s="65">
        <v>0</v>
      </c>
      <c r="G6" s="65">
        <f>+C6+D6+E6+F6</f>
        <v>40</v>
      </c>
      <c r="H6" s="64">
        <v>0</v>
      </c>
      <c r="I6" s="66">
        <v>445</v>
      </c>
      <c r="J6" s="88">
        <v>400</v>
      </c>
      <c r="K6" s="173">
        <v>0</v>
      </c>
      <c r="L6" s="163">
        <v>0</v>
      </c>
      <c r="M6" s="64">
        <v>330</v>
      </c>
    </row>
    <row r="7" spans="1:18" ht="22.5" x14ac:dyDescent="0.2">
      <c r="A7" s="83" t="s">
        <v>56</v>
      </c>
      <c r="B7" s="65">
        <v>100</v>
      </c>
      <c r="C7" s="69" t="s">
        <v>23</v>
      </c>
      <c r="D7" s="69">
        <v>110</v>
      </c>
      <c r="E7" s="69"/>
      <c r="F7" s="69">
        <v>0</v>
      </c>
      <c r="G7" s="69">
        <v>110</v>
      </c>
      <c r="H7" s="64">
        <v>4</v>
      </c>
      <c r="I7" s="66">
        <v>231.95</v>
      </c>
      <c r="J7" s="88">
        <v>200</v>
      </c>
      <c r="K7" s="64">
        <v>160</v>
      </c>
      <c r="L7" s="163">
        <v>0</v>
      </c>
      <c r="M7" s="64">
        <v>0</v>
      </c>
    </row>
    <row r="8" spans="1:18" ht="22.5" x14ac:dyDescent="0.2">
      <c r="A8" s="83" t="s">
        <v>4</v>
      </c>
      <c r="B8" s="65">
        <v>13</v>
      </c>
      <c r="C8" s="65">
        <v>4.88</v>
      </c>
      <c r="D8" s="65">
        <v>3.87</v>
      </c>
      <c r="E8" s="65">
        <v>3.19</v>
      </c>
      <c r="F8" s="65">
        <v>2.4900000000000002</v>
      </c>
      <c r="G8" s="65">
        <f>+C8+D8+E8+F8</f>
        <v>14.43</v>
      </c>
      <c r="H8" s="64">
        <v>14</v>
      </c>
      <c r="I8" s="66">
        <v>29.4</v>
      </c>
      <c r="J8" s="88">
        <v>35</v>
      </c>
      <c r="K8" s="64">
        <v>29.21</v>
      </c>
      <c r="L8" s="163">
        <v>30</v>
      </c>
      <c r="M8" s="64">
        <v>43.33</v>
      </c>
      <c r="N8" s="64">
        <v>40</v>
      </c>
    </row>
    <row r="9" spans="1:18" s="54" customFormat="1" x14ac:dyDescent="0.2">
      <c r="A9" s="85" t="s">
        <v>134</v>
      </c>
      <c r="B9" s="70"/>
      <c r="C9" s="70"/>
      <c r="D9" s="70"/>
      <c r="E9" s="70"/>
      <c r="F9" s="70"/>
      <c r="G9" s="70"/>
      <c r="H9" s="71"/>
      <c r="I9" s="66">
        <v>1135</v>
      </c>
      <c r="J9" s="88"/>
      <c r="K9" s="64"/>
      <c r="L9" s="64"/>
      <c r="M9" s="71"/>
      <c r="N9" s="64"/>
      <c r="O9" s="71"/>
      <c r="P9" s="64"/>
      <c r="Q9" s="71"/>
      <c r="R9" s="71"/>
    </row>
    <row r="10" spans="1:18" x14ac:dyDescent="0.2">
      <c r="A10" s="85" t="s">
        <v>171</v>
      </c>
      <c r="B10" s="65"/>
      <c r="C10" s="65"/>
      <c r="D10" s="65"/>
      <c r="E10" s="65"/>
      <c r="F10" s="65"/>
      <c r="G10" s="65"/>
      <c r="I10" s="66">
        <v>2140</v>
      </c>
      <c r="M10" s="64">
        <v>1000</v>
      </c>
    </row>
    <row r="11" spans="1:18" x14ac:dyDescent="0.2">
      <c r="A11" s="83" t="s">
        <v>93</v>
      </c>
      <c r="B11" s="65"/>
      <c r="C11" s="65"/>
      <c r="D11" s="65"/>
      <c r="E11" s="65"/>
      <c r="F11" s="65"/>
      <c r="G11" s="65"/>
      <c r="I11" s="66">
        <v>552.34</v>
      </c>
      <c r="J11" s="64">
        <v>300</v>
      </c>
      <c r="K11" s="163">
        <v>0</v>
      </c>
      <c r="L11" s="173">
        <v>0</v>
      </c>
      <c r="M11" s="64">
        <v>44.23</v>
      </c>
      <c r="Q11" s="64">
        <v>40</v>
      </c>
    </row>
    <row r="12" spans="1:18" x14ac:dyDescent="0.2">
      <c r="A12" s="83"/>
      <c r="B12" s="65"/>
      <c r="C12" s="65"/>
      <c r="D12" s="65"/>
      <c r="E12" s="65"/>
      <c r="F12" s="65"/>
      <c r="G12" s="65"/>
      <c r="Q12" s="64">
        <v>65000</v>
      </c>
    </row>
    <row r="13" spans="1:18" ht="15" x14ac:dyDescent="0.2">
      <c r="A13" s="83"/>
      <c r="B13" s="65"/>
      <c r="C13" s="65"/>
      <c r="D13" s="65"/>
      <c r="E13" s="65"/>
      <c r="F13" s="65"/>
      <c r="G13" s="65"/>
      <c r="L13" s="71"/>
      <c r="N13" s="128"/>
      <c r="Q13" s="64">
        <v>44500</v>
      </c>
    </row>
    <row r="14" spans="1:18" s="126" customFormat="1" ht="30" x14ac:dyDescent="0.2">
      <c r="A14" s="129" t="s">
        <v>76</v>
      </c>
      <c r="B14" s="124">
        <f>SUM(B15:B18)</f>
        <v>3500</v>
      </c>
      <c r="C14" s="124">
        <f t="shared" ref="C14:H14" si="1">SUM(C15:C18)</f>
        <v>0</v>
      </c>
      <c r="D14" s="124">
        <f t="shared" si="1"/>
        <v>0</v>
      </c>
      <c r="E14" s="124">
        <f t="shared" si="1"/>
        <v>8500</v>
      </c>
      <c r="F14" s="124">
        <f t="shared" si="1"/>
        <v>9571.0300000000007</v>
      </c>
      <c r="G14" s="124">
        <f t="shared" si="1"/>
        <v>18071.03</v>
      </c>
      <c r="H14" s="124">
        <f t="shared" si="1"/>
        <v>-11500</v>
      </c>
      <c r="I14" s="130">
        <v>69295.77</v>
      </c>
      <c r="J14" s="131">
        <v>74251</v>
      </c>
      <c r="K14" s="130">
        <v>79169.759999999995</v>
      </c>
      <c r="L14" s="128">
        <v>50000</v>
      </c>
      <c r="M14" s="193">
        <v>74006.55</v>
      </c>
      <c r="N14" s="198">
        <v>65000</v>
      </c>
      <c r="O14" s="128"/>
      <c r="Q14" s="126">
        <v>3400</v>
      </c>
    </row>
    <row r="15" spans="1:18" ht="22.5" x14ac:dyDescent="0.2">
      <c r="A15" s="154" t="s">
        <v>178</v>
      </c>
      <c r="B15" s="65">
        <v>0</v>
      </c>
      <c r="C15" s="65"/>
      <c r="D15" s="65"/>
      <c r="E15" s="65">
        <v>5000</v>
      </c>
      <c r="F15" s="65"/>
      <c r="G15" s="65">
        <f>+C15+D15+E15+F15</f>
        <v>5000</v>
      </c>
      <c r="H15" s="64">
        <v>5000</v>
      </c>
      <c r="I15" s="66">
        <v>5000</v>
      </c>
      <c r="N15" s="64">
        <v>5000</v>
      </c>
      <c r="Q15" s="64">
        <v>300</v>
      </c>
    </row>
    <row r="16" spans="1:18" x14ac:dyDescent="0.2">
      <c r="A16" s="83" t="s">
        <v>109</v>
      </c>
      <c r="B16" s="65">
        <v>3500</v>
      </c>
      <c r="C16" s="65"/>
      <c r="D16" s="65"/>
      <c r="E16" s="65">
        <v>3500</v>
      </c>
      <c r="F16" s="65">
        <v>9571.0300000000007</v>
      </c>
      <c r="G16" s="65">
        <f>+C16+D16+E16+F16</f>
        <v>13071.03</v>
      </c>
      <c r="H16" s="64">
        <v>3500</v>
      </c>
      <c r="I16" s="66">
        <v>12904.81</v>
      </c>
      <c r="J16" s="88">
        <v>10000</v>
      </c>
      <c r="K16" s="64">
        <v>12872.39</v>
      </c>
      <c r="L16" s="174">
        <v>10000</v>
      </c>
      <c r="M16" s="64">
        <v>14060</v>
      </c>
      <c r="N16" s="64">
        <v>10000</v>
      </c>
      <c r="Q16" s="64">
        <v>200</v>
      </c>
    </row>
    <row r="17" spans="1:22" x14ac:dyDescent="0.2">
      <c r="A17" s="154" t="s">
        <v>154</v>
      </c>
      <c r="B17" s="65"/>
      <c r="C17" s="65"/>
      <c r="D17" s="65"/>
      <c r="E17" s="65"/>
      <c r="F17" s="65"/>
      <c r="G17" s="65"/>
      <c r="J17" s="64">
        <v>0</v>
      </c>
      <c r="L17" s="174">
        <v>5000</v>
      </c>
      <c r="M17" s="64">
        <v>5000</v>
      </c>
      <c r="Q17" s="64">
        <f>SUM(Q11:Q16)</f>
        <v>113440</v>
      </c>
    </row>
    <row r="18" spans="1:22" x14ac:dyDescent="0.2">
      <c r="A18" s="154" t="s">
        <v>161</v>
      </c>
      <c r="B18" s="65">
        <v>0</v>
      </c>
      <c r="C18" s="65"/>
      <c r="D18" s="65"/>
      <c r="E18" s="65"/>
      <c r="F18" s="65"/>
      <c r="G18" s="65">
        <f>+C18+D18+E18+F18</f>
        <v>0</v>
      </c>
      <c r="H18" s="64">
        <v>-20000</v>
      </c>
      <c r="I18" s="66">
        <v>51390.96</v>
      </c>
      <c r="J18" s="88">
        <v>50000</v>
      </c>
      <c r="K18" s="64">
        <v>52231.14</v>
      </c>
      <c r="L18" s="174">
        <v>45000</v>
      </c>
      <c r="M18" s="64">
        <v>54946.55</v>
      </c>
    </row>
    <row r="19" spans="1:22" s="54" customFormat="1" x14ac:dyDescent="0.2">
      <c r="A19" s="154" t="s">
        <v>179</v>
      </c>
      <c r="B19" s="70"/>
      <c r="C19" s="70"/>
      <c r="D19" s="70"/>
      <c r="E19" s="70"/>
      <c r="F19" s="70"/>
      <c r="G19" s="70"/>
      <c r="H19" s="71"/>
      <c r="I19" s="66"/>
      <c r="J19" s="88"/>
      <c r="K19" s="64"/>
      <c r="L19" s="173"/>
      <c r="M19" s="64"/>
      <c r="N19" s="64">
        <v>50000</v>
      </c>
      <c r="O19" s="64"/>
      <c r="P19" s="64"/>
      <c r="Q19" s="71"/>
      <c r="R19" s="71"/>
    </row>
    <row r="20" spans="1:22" s="54" customFormat="1" x14ac:dyDescent="0.2">
      <c r="A20" s="83"/>
      <c r="B20" s="70"/>
      <c r="C20" s="70"/>
      <c r="D20" s="70"/>
      <c r="E20" s="70"/>
      <c r="F20" s="70"/>
      <c r="G20" s="70"/>
      <c r="H20" s="71"/>
      <c r="I20" s="66"/>
      <c r="J20" s="88"/>
      <c r="K20" s="64"/>
      <c r="L20" s="64"/>
      <c r="M20" s="64"/>
      <c r="N20" s="64"/>
      <c r="O20" s="64"/>
      <c r="P20" s="64"/>
      <c r="Q20" s="71"/>
      <c r="R20" s="71"/>
    </row>
    <row r="21" spans="1:22" ht="15" x14ac:dyDescent="0.2">
      <c r="A21" s="83"/>
      <c r="B21" s="65"/>
      <c r="C21" s="65"/>
      <c r="D21" s="65"/>
      <c r="E21" s="65"/>
      <c r="F21" s="65"/>
      <c r="G21" s="65"/>
      <c r="N21" s="128"/>
    </row>
    <row r="22" spans="1:22" s="126" customFormat="1" ht="30" x14ac:dyDescent="0.2">
      <c r="A22" s="129" t="s">
        <v>74</v>
      </c>
      <c r="B22" s="124">
        <f t="shared" ref="B22:H22" si="2">SUM(B23:B27)</f>
        <v>50370</v>
      </c>
      <c r="C22" s="124">
        <f t="shared" si="2"/>
        <v>27530</v>
      </c>
      <c r="D22" s="124">
        <f t="shared" si="2"/>
        <v>8791</v>
      </c>
      <c r="E22" s="124">
        <f t="shared" si="2"/>
        <v>3885</v>
      </c>
      <c r="F22" s="124">
        <f t="shared" si="2"/>
        <v>960.99</v>
      </c>
      <c r="G22" s="124">
        <f t="shared" si="2"/>
        <v>41166.99</v>
      </c>
      <c r="H22" s="124">
        <f t="shared" si="2"/>
        <v>50550</v>
      </c>
      <c r="I22" s="130">
        <v>60595</v>
      </c>
      <c r="J22" s="131">
        <v>57750</v>
      </c>
      <c r="K22" s="130">
        <v>58295</v>
      </c>
      <c r="L22" s="128">
        <v>55900</v>
      </c>
      <c r="M22" s="193">
        <v>44527</v>
      </c>
      <c r="N22" s="198">
        <v>44500</v>
      </c>
      <c r="O22" s="128"/>
    </row>
    <row r="23" spans="1:22" x14ac:dyDescent="0.2">
      <c r="A23" s="154" t="s">
        <v>146</v>
      </c>
      <c r="B23" s="65">
        <v>45000</v>
      </c>
      <c r="C23" s="65">
        <v>26440</v>
      </c>
      <c r="D23" s="65">
        <v>6141</v>
      </c>
      <c r="E23" s="65">
        <v>3320</v>
      </c>
      <c r="F23" s="65">
        <v>700.99</v>
      </c>
      <c r="G23" s="65">
        <f t="shared" ref="G23:G27" si="3">+C23+D23+E23+F23</f>
        <v>36601.99</v>
      </c>
      <c r="H23" s="64">
        <v>45000</v>
      </c>
      <c r="I23" s="66">
        <v>51900</v>
      </c>
      <c r="J23" s="88">
        <v>52000</v>
      </c>
      <c r="K23" s="64">
        <v>54205</v>
      </c>
      <c r="L23" s="174">
        <v>52000</v>
      </c>
      <c r="M23" s="64">
        <v>43912</v>
      </c>
      <c r="N23" s="69">
        <v>44000</v>
      </c>
    </row>
    <row r="24" spans="1:22" x14ac:dyDescent="0.2">
      <c r="A24" s="154" t="s">
        <v>145</v>
      </c>
      <c r="B24" s="65">
        <v>5000</v>
      </c>
      <c r="C24" s="65">
        <v>975</v>
      </c>
      <c r="D24" s="65">
        <v>2500</v>
      </c>
      <c r="E24" s="65">
        <v>500</v>
      </c>
      <c r="F24" s="65">
        <v>70</v>
      </c>
      <c r="G24" s="65">
        <f t="shared" si="3"/>
        <v>4045</v>
      </c>
      <c r="H24" s="64">
        <v>5000</v>
      </c>
      <c r="I24" s="66">
        <v>7655</v>
      </c>
      <c r="J24" s="88">
        <v>5000</v>
      </c>
      <c r="K24" s="69">
        <v>3000</v>
      </c>
      <c r="L24" s="175">
        <v>3000</v>
      </c>
      <c r="M24" s="69">
        <v>500</v>
      </c>
      <c r="N24" s="69">
        <v>500</v>
      </c>
      <c r="O24" s="69"/>
      <c r="P24" s="69"/>
    </row>
    <row r="25" spans="1:22" x14ac:dyDescent="0.2">
      <c r="A25" s="83" t="s">
        <v>96</v>
      </c>
      <c r="B25" s="65">
        <v>250</v>
      </c>
      <c r="C25" s="65">
        <v>40</v>
      </c>
      <c r="D25" s="65">
        <v>100</v>
      </c>
      <c r="E25" s="65">
        <v>40</v>
      </c>
      <c r="F25" s="65">
        <v>140</v>
      </c>
      <c r="G25" s="65">
        <f t="shared" si="3"/>
        <v>320</v>
      </c>
      <c r="H25" s="64">
        <v>250</v>
      </c>
      <c r="I25" s="66">
        <v>680</v>
      </c>
      <c r="J25" s="88">
        <v>400</v>
      </c>
      <c r="K25" s="69">
        <v>660</v>
      </c>
      <c r="L25" s="175">
        <v>600</v>
      </c>
      <c r="M25" s="69">
        <v>80</v>
      </c>
      <c r="O25" s="69"/>
      <c r="P25" s="69"/>
      <c r="Q25" s="69"/>
      <c r="R25" s="69"/>
      <c r="S25" s="153"/>
      <c r="T25" s="153"/>
      <c r="U25" s="153"/>
      <c r="V25" s="153"/>
    </row>
    <row r="26" spans="1:22" x14ac:dyDescent="0.2">
      <c r="A26" s="83" t="s">
        <v>48</v>
      </c>
      <c r="B26" s="65">
        <v>20</v>
      </c>
      <c r="C26" s="65">
        <v>75</v>
      </c>
      <c r="D26" s="65">
        <v>50</v>
      </c>
      <c r="E26" s="65">
        <v>25</v>
      </c>
      <c r="F26" s="65">
        <v>50</v>
      </c>
      <c r="G26" s="65">
        <f t="shared" si="3"/>
        <v>200</v>
      </c>
      <c r="H26" s="64">
        <v>200</v>
      </c>
      <c r="I26" s="66">
        <v>175</v>
      </c>
      <c r="J26" s="88">
        <v>150</v>
      </c>
      <c r="K26" s="64">
        <v>360</v>
      </c>
      <c r="L26" s="174">
        <v>200</v>
      </c>
      <c r="M26" s="64">
        <v>0</v>
      </c>
    </row>
    <row r="27" spans="1:22" x14ac:dyDescent="0.2">
      <c r="A27" s="83" t="s">
        <v>49</v>
      </c>
      <c r="B27" s="65">
        <v>100</v>
      </c>
      <c r="C27" s="65"/>
      <c r="D27" s="65"/>
      <c r="E27" s="65"/>
      <c r="F27" s="65">
        <v>0</v>
      </c>
      <c r="G27" s="65">
        <f t="shared" si="3"/>
        <v>0</v>
      </c>
      <c r="H27" s="64">
        <v>100</v>
      </c>
      <c r="I27" s="66">
        <v>185</v>
      </c>
      <c r="J27" s="88">
        <v>200</v>
      </c>
      <c r="K27" s="64">
        <v>70</v>
      </c>
      <c r="L27" s="174">
        <v>100</v>
      </c>
      <c r="M27" s="64">
        <v>35</v>
      </c>
    </row>
    <row r="28" spans="1:22" x14ac:dyDescent="0.2">
      <c r="A28" s="83"/>
      <c r="B28" s="65"/>
      <c r="C28" s="65"/>
      <c r="D28" s="65"/>
      <c r="E28" s="65"/>
      <c r="F28" s="65"/>
      <c r="G28" s="65"/>
    </row>
    <row r="29" spans="1:22" ht="15" x14ac:dyDescent="0.2">
      <c r="A29" s="83"/>
      <c r="B29" s="65"/>
      <c r="C29" s="65"/>
      <c r="D29" s="65"/>
      <c r="E29" s="65"/>
      <c r="F29" s="65"/>
      <c r="G29" s="65"/>
      <c r="N29" s="128"/>
    </row>
    <row r="30" spans="1:22" s="126" customFormat="1" ht="30" x14ac:dyDescent="0.2">
      <c r="A30" s="129" t="s">
        <v>87</v>
      </c>
      <c r="B30" s="124">
        <f t="shared" ref="B30:H30" si="4">SUM(B31:B33)</f>
        <v>6750</v>
      </c>
      <c r="C30" s="124">
        <f t="shared" si="4"/>
        <v>150</v>
      </c>
      <c r="D30" s="124">
        <f t="shared" si="4"/>
        <v>600</v>
      </c>
      <c r="E30" s="124">
        <f t="shared" si="4"/>
        <v>4599.49</v>
      </c>
      <c r="F30" s="124">
        <f t="shared" si="4"/>
        <v>500</v>
      </c>
      <c r="G30" s="124">
        <f t="shared" si="4"/>
        <v>5849.49</v>
      </c>
      <c r="H30" s="124">
        <f t="shared" si="4"/>
        <v>6750</v>
      </c>
      <c r="I30" s="126">
        <v>3694.85</v>
      </c>
      <c r="J30" s="127">
        <v>2950</v>
      </c>
      <c r="K30" s="126">
        <v>2647.95</v>
      </c>
      <c r="L30" s="126">
        <v>4400</v>
      </c>
      <c r="M30" s="193">
        <v>3519.95</v>
      </c>
      <c r="N30" s="198">
        <v>3400</v>
      </c>
      <c r="O30" s="128"/>
    </row>
    <row r="31" spans="1:22" x14ac:dyDescent="0.2">
      <c r="A31" s="83" t="s">
        <v>97</v>
      </c>
      <c r="B31" s="65">
        <v>3000</v>
      </c>
      <c r="C31" s="65"/>
      <c r="D31" s="65"/>
      <c r="E31" s="65"/>
      <c r="F31" s="65">
        <v>0</v>
      </c>
      <c r="G31" s="65">
        <f>+C31+D31+E31+F31</f>
        <v>0</v>
      </c>
      <c r="H31" s="64">
        <v>3000</v>
      </c>
      <c r="I31" s="66">
        <v>1145</v>
      </c>
      <c r="J31" s="88">
        <v>500</v>
      </c>
      <c r="K31" s="173">
        <v>0</v>
      </c>
      <c r="L31" s="64">
        <v>3600</v>
      </c>
      <c r="M31" s="64">
        <v>900</v>
      </c>
      <c r="N31" s="64">
        <v>900</v>
      </c>
    </row>
    <row r="32" spans="1:22" x14ac:dyDescent="0.2">
      <c r="A32" s="83" t="s">
        <v>64</v>
      </c>
      <c r="B32" s="65">
        <v>250</v>
      </c>
      <c r="C32" s="65">
        <v>150</v>
      </c>
      <c r="D32" s="65"/>
      <c r="E32" s="65"/>
      <c r="F32" s="65"/>
      <c r="G32" s="65">
        <f>+C32+D32+E32+F32</f>
        <v>150</v>
      </c>
      <c r="H32" s="64">
        <v>250</v>
      </c>
      <c r="I32" s="66">
        <v>249.85</v>
      </c>
      <c r="J32" s="88">
        <v>150</v>
      </c>
      <c r="K32" s="64">
        <v>247.95</v>
      </c>
      <c r="L32" s="64">
        <v>200</v>
      </c>
      <c r="M32" s="64">
        <v>419.95</v>
      </c>
      <c r="N32" s="64">
        <v>300</v>
      </c>
    </row>
    <row r="33" spans="1:14" x14ac:dyDescent="0.2">
      <c r="A33" s="83" t="s">
        <v>107</v>
      </c>
      <c r="B33" s="65">
        <v>3500</v>
      </c>
      <c r="C33" s="65"/>
      <c r="D33" s="65">
        <v>600</v>
      </c>
      <c r="E33" s="65">
        <v>4599.49</v>
      </c>
      <c r="F33" s="65">
        <v>500</v>
      </c>
      <c r="G33" s="65">
        <f>+C33+D33+E33+F33</f>
        <v>5699.49</v>
      </c>
      <c r="H33" s="64">
        <v>3500</v>
      </c>
      <c r="I33" s="66">
        <v>2300</v>
      </c>
      <c r="J33" s="88">
        <v>2300</v>
      </c>
      <c r="K33" s="64">
        <v>2400</v>
      </c>
      <c r="L33" s="64">
        <v>2400</v>
      </c>
      <c r="M33" s="64">
        <v>2200</v>
      </c>
      <c r="N33" s="64">
        <v>2200</v>
      </c>
    </row>
    <row r="34" spans="1:14" x14ac:dyDescent="0.2">
      <c r="A34" s="83"/>
      <c r="B34" s="65"/>
      <c r="C34" s="65"/>
      <c r="D34" s="65"/>
      <c r="E34" s="65"/>
      <c r="F34" s="65"/>
      <c r="G34" s="65"/>
      <c r="N34" s="64">
        <f>SUM(N31:N33)</f>
        <v>3400</v>
      </c>
    </row>
    <row r="35" spans="1:14" ht="15" x14ac:dyDescent="0.2">
      <c r="A35" s="154" t="s">
        <v>182</v>
      </c>
      <c r="B35" s="65"/>
      <c r="C35" s="65"/>
      <c r="D35" s="65"/>
      <c r="E35" s="65"/>
      <c r="F35" s="65"/>
      <c r="G35" s="65"/>
      <c r="N35" s="128"/>
    </row>
    <row r="36" spans="1:14" s="126" customFormat="1" ht="30" x14ac:dyDescent="0.2">
      <c r="A36" s="129" t="s">
        <v>114</v>
      </c>
      <c r="B36" s="124">
        <f t="shared" ref="B36:H36" si="5">SUM(B37:B38)</f>
        <v>1200</v>
      </c>
      <c r="C36" s="124">
        <f t="shared" si="5"/>
        <v>815.35</v>
      </c>
      <c r="D36" s="124">
        <f t="shared" si="5"/>
        <v>530.66</v>
      </c>
      <c r="E36" s="124">
        <f t="shared" si="5"/>
        <v>0</v>
      </c>
      <c r="F36" s="124">
        <f t="shared" si="5"/>
        <v>820.62</v>
      </c>
      <c r="G36" s="124">
        <f t="shared" si="5"/>
        <v>2166.63</v>
      </c>
      <c r="H36" s="124">
        <f t="shared" si="5"/>
        <v>1500</v>
      </c>
      <c r="I36" s="130">
        <v>785.25</v>
      </c>
      <c r="J36" s="131">
        <v>800</v>
      </c>
      <c r="K36" s="130">
        <v>1917.73</v>
      </c>
      <c r="L36" s="128">
        <v>1500</v>
      </c>
      <c r="M36" s="193">
        <v>302.11</v>
      </c>
      <c r="N36" s="198">
        <v>300</v>
      </c>
    </row>
    <row r="37" spans="1:14" ht="22.5" x14ac:dyDescent="0.2">
      <c r="A37" s="154" t="s">
        <v>147</v>
      </c>
      <c r="B37" s="65">
        <v>1200</v>
      </c>
      <c r="C37" s="65">
        <v>265.35000000000002</v>
      </c>
      <c r="D37" s="65">
        <v>530.66</v>
      </c>
      <c r="E37" s="65"/>
      <c r="F37" s="65">
        <v>820.62</v>
      </c>
      <c r="G37" s="65">
        <f>+C37+D37+E37+F37</f>
        <v>1616.63</v>
      </c>
      <c r="H37" s="64">
        <v>1500</v>
      </c>
      <c r="I37" s="66">
        <v>460.25</v>
      </c>
      <c r="J37" s="88">
        <v>500</v>
      </c>
      <c r="K37" s="64">
        <v>1917.73</v>
      </c>
      <c r="L37" s="64">
        <v>1500</v>
      </c>
      <c r="M37" s="64">
        <v>302.11</v>
      </c>
      <c r="N37" s="64">
        <v>300</v>
      </c>
    </row>
    <row r="38" spans="1:14" x14ac:dyDescent="0.2">
      <c r="A38" s="83" t="s">
        <v>83</v>
      </c>
      <c r="B38" s="65">
        <v>0</v>
      </c>
      <c r="C38" s="65">
        <v>550</v>
      </c>
      <c r="D38" s="65"/>
      <c r="E38" s="65"/>
      <c r="F38" s="65"/>
      <c r="G38" s="65">
        <f>+C38+D38+E38+F38</f>
        <v>550</v>
      </c>
      <c r="I38" s="66">
        <v>325</v>
      </c>
      <c r="J38" s="88">
        <v>300</v>
      </c>
      <c r="K38" s="173">
        <v>0</v>
      </c>
      <c r="L38" s="173">
        <v>0</v>
      </c>
    </row>
    <row r="39" spans="1:14" x14ac:dyDescent="0.2">
      <c r="A39" s="83"/>
      <c r="B39" s="65"/>
      <c r="C39" s="65"/>
      <c r="D39" s="65"/>
      <c r="E39" s="65"/>
      <c r="F39" s="65"/>
      <c r="G39" s="65"/>
    </row>
    <row r="40" spans="1:14" ht="15" x14ac:dyDescent="0.2">
      <c r="A40" s="83"/>
      <c r="B40" s="65"/>
      <c r="C40" s="65"/>
      <c r="D40" s="65"/>
      <c r="E40" s="65"/>
      <c r="F40" s="65"/>
      <c r="G40" s="65"/>
      <c r="N40" s="126"/>
    </row>
    <row r="41" spans="1:14" s="126" customFormat="1" ht="60" x14ac:dyDescent="0.2">
      <c r="A41" s="129" t="s">
        <v>60</v>
      </c>
      <c r="B41" s="124">
        <f>SUM(B42)</f>
        <v>500</v>
      </c>
      <c r="C41" s="124">
        <f t="shared" ref="C41:H41" si="6">SUM(C42)</f>
        <v>0</v>
      </c>
      <c r="D41" s="124">
        <f t="shared" si="6"/>
        <v>910</v>
      </c>
      <c r="E41" s="124">
        <f t="shared" si="6"/>
        <v>400</v>
      </c>
      <c r="F41" s="124">
        <f t="shared" si="6"/>
        <v>102</v>
      </c>
      <c r="G41" s="124">
        <f t="shared" si="6"/>
        <v>1412</v>
      </c>
      <c r="H41" s="124">
        <f t="shared" si="6"/>
        <v>500</v>
      </c>
      <c r="I41" s="130">
        <v>319</v>
      </c>
      <c r="J41" s="131">
        <v>200</v>
      </c>
      <c r="K41" s="130">
        <v>220</v>
      </c>
      <c r="L41" s="128">
        <v>200</v>
      </c>
      <c r="M41" s="193">
        <v>200</v>
      </c>
      <c r="N41" s="64"/>
    </row>
    <row r="42" spans="1:14" ht="22.5" x14ac:dyDescent="0.2">
      <c r="A42" s="83" t="s">
        <v>116</v>
      </c>
      <c r="B42" s="65">
        <v>500</v>
      </c>
      <c r="C42" s="65"/>
      <c r="D42" s="65">
        <v>910</v>
      </c>
      <c r="E42" s="65">
        <v>400</v>
      </c>
      <c r="F42" s="65">
        <v>102</v>
      </c>
      <c r="G42" s="65">
        <f>+C42+D42+E42+F42</f>
        <v>1412</v>
      </c>
      <c r="H42" s="64">
        <v>500</v>
      </c>
      <c r="I42" s="66">
        <v>319</v>
      </c>
      <c r="J42" s="88">
        <v>200</v>
      </c>
      <c r="K42" s="64">
        <v>220</v>
      </c>
      <c r="L42" s="64">
        <v>200</v>
      </c>
      <c r="M42" s="64">
        <v>200</v>
      </c>
      <c r="N42" s="198">
        <v>200</v>
      </c>
    </row>
    <row r="43" spans="1:14" x14ac:dyDescent="0.2">
      <c r="A43" s="83"/>
      <c r="B43" s="65"/>
      <c r="C43" s="65"/>
      <c r="D43" s="65"/>
      <c r="E43" s="65"/>
      <c r="F43" s="65"/>
      <c r="G43" s="65"/>
    </row>
    <row r="44" spans="1:14" ht="15" x14ac:dyDescent="0.2">
      <c r="A44" s="83"/>
      <c r="B44" s="65"/>
      <c r="C44" s="65"/>
      <c r="D44" s="65"/>
      <c r="E44" s="65"/>
      <c r="F44" s="65"/>
      <c r="G44" s="65"/>
      <c r="N44" s="126"/>
    </row>
    <row r="45" spans="1:14" s="126" customFormat="1" ht="30" x14ac:dyDescent="0.2">
      <c r="A45" s="129" t="s">
        <v>78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33"/>
      <c r="J45" s="132"/>
      <c r="K45" s="130"/>
    </row>
    <row r="46" spans="1:14" s="126" customFormat="1" ht="15" x14ac:dyDescent="0.2">
      <c r="A46" s="129"/>
      <c r="B46" s="124"/>
      <c r="C46" s="124"/>
      <c r="D46" s="124"/>
      <c r="E46" s="124"/>
      <c r="F46" s="124"/>
      <c r="G46" s="124"/>
      <c r="H46" s="124"/>
      <c r="I46" s="133"/>
      <c r="J46" s="132"/>
      <c r="K46" s="130"/>
      <c r="N46" s="64"/>
    </row>
    <row r="47" spans="1:14" ht="15" x14ac:dyDescent="0.2">
      <c r="A47" s="84"/>
      <c r="B47" s="61"/>
      <c r="C47" s="61"/>
      <c r="D47" s="61"/>
      <c r="E47" s="61"/>
      <c r="F47" s="61"/>
      <c r="G47" s="61"/>
      <c r="H47" s="61"/>
      <c r="I47" s="63"/>
      <c r="J47" s="87"/>
      <c r="K47" s="160"/>
      <c r="N47" s="126"/>
    </row>
    <row r="48" spans="1:14" s="126" customFormat="1" ht="60" x14ac:dyDescent="0.2">
      <c r="A48" s="137" t="s">
        <v>3</v>
      </c>
      <c r="B48" s="134">
        <v>0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5"/>
      <c r="J48" s="136"/>
      <c r="K48" s="161"/>
      <c r="N48" s="64"/>
    </row>
    <row r="49" spans="1:13" x14ac:dyDescent="0.2">
      <c r="A49" s="86"/>
      <c r="B49" s="72"/>
      <c r="C49" s="72"/>
      <c r="D49" s="72"/>
      <c r="E49" s="72"/>
      <c r="F49" s="72"/>
      <c r="G49" s="72"/>
      <c r="H49" s="72"/>
      <c r="I49" s="73"/>
      <c r="J49" s="89"/>
      <c r="K49" s="162"/>
    </row>
    <row r="50" spans="1:13" x14ac:dyDescent="0.2">
      <c r="A50" s="86"/>
      <c r="B50" s="72"/>
      <c r="C50" s="72"/>
      <c r="D50" s="72"/>
      <c r="E50" s="72"/>
      <c r="F50" s="72"/>
      <c r="G50" s="72"/>
      <c r="H50" s="72"/>
      <c r="I50" s="73"/>
      <c r="J50" s="89"/>
      <c r="K50" s="162"/>
    </row>
    <row r="51" spans="1:13" x14ac:dyDescent="0.2">
      <c r="A51" s="84"/>
      <c r="B51" s="72"/>
      <c r="C51" s="72"/>
      <c r="D51" s="72"/>
      <c r="E51" s="72"/>
      <c r="F51" s="72"/>
      <c r="G51" s="72"/>
      <c r="H51" s="72"/>
      <c r="I51" s="73"/>
      <c r="J51" s="89"/>
      <c r="K51" s="162"/>
    </row>
    <row r="52" spans="1:13" x14ac:dyDescent="0.2">
      <c r="A52" s="84"/>
      <c r="B52" s="72"/>
      <c r="C52" s="72"/>
      <c r="D52" s="72"/>
      <c r="E52" s="72"/>
      <c r="F52" s="72"/>
      <c r="G52" s="72"/>
      <c r="H52" s="72"/>
      <c r="I52" s="73"/>
      <c r="J52" s="89"/>
      <c r="K52" s="162"/>
    </row>
    <row r="53" spans="1:13" x14ac:dyDescent="0.2">
      <c r="B53" s="64">
        <v>0</v>
      </c>
      <c r="C53" s="64">
        <v>550</v>
      </c>
    </row>
    <row r="54" spans="1:13" x14ac:dyDescent="0.2">
      <c r="L54" s="68"/>
      <c r="M54" s="68"/>
    </row>
  </sheetData>
  <phoneticPr fontId="39" type="noConversion"/>
  <pageMargins left="0.7" right="0.7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82"/>
  <sheetViews>
    <sheetView zoomScaleNormal="100" workbookViewId="0">
      <selection activeCell="N3" sqref="N3"/>
    </sheetView>
  </sheetViews>
  <sheetFormatPr defaultColWidth="8.85546875" defaultRowHeight="12.75" outlineLevelRow="2" x14ac:dyDescent="0.2"/>
  <cols>
    <col min="1" max="1" width="33.42578125" style="43" customWidth="1"/>
    <col min="2" max="2" width="1.7109375" style="49" hidden="1" customWidth="1"/>
    <col min="3" max="3" width="11.7109375" style="45" hidden="1" customWidth="1"/>
    <col min="4" max="4" width="12.42578125" style="45" hidden="1" customWidth="1"/>
    <col min="5" max="5" width="10.85546875" style="45" hidden="1" customWidth="1"/>
    <col min="6" max="6" width="11.7109375" style="45" hidden="1" customWidth="1"/>
    <col min="7" max="7" width="23.7109375" style="80" hidden="1" customWidth="1"/>
    <col min="8" max="8" width="1.140625" style="82" customWidth="1"/>
    <col min="9" max="9" width="1.85546875" style="59" customWidth="1"/>
    <col min="10" max="10" width="21.7109375" style="90" customWidth="1"/>
    <col min="11" max="11" width="21.140625" style="82" customWidth="1"/>
    <col min="12" max="12" width="18.85546875" style="74" customWidth="1"/>
    <col min="13" max="13" width="18.5703125" style="43" customWidth="1"/>
    <col min="14" max="14" width="26.42578125" style="43" customWidth="1"/>
    <col min="15" max="15" width="22.85546875" style="43" customWidth="1"/>
    <col min="16" max="16384" width="8.85546875" style="43"/>
  </cols>
  <sheetData>
    <row r="1" spans="1:15" s="42" customFormat="1" ht="36" customHeight="1" x14ac:dyDescent="0.2">
      <c r="A1" s="147" t="s">
        <v>65</v>
      </c>
      <c r="B1" s="6" t="s">
        <v>33</v>
      </c>
      <c r="C1" s="51" t="s">
        <v>25</v>
      </c>
      <c r="D1" s="51" t="s">
        <v>31</v>
      </c>
      <c r="E1" s="51" t="s">
        <v>26</v>
      </c>
      <c r="F1" s="51" t="s">
        <v>27</v>
      </c>
      <c r="G1" s="76" t="s">
        <v>129</v>
      </c>
      <c r="H1" s="148" t="s">
        <v>130</v>
      </c>
      <c r="I1" s="122" t="s">
        <v>138</v>
      </c>
      <c r="J1" s="188" t="s">
        <v>81</v>
      </c>
      <c r="K1" s="189" t="s">
        <v>167</v>
      </c>
      <c r="L1" s="188" t="s">
        <v>152</v>
      </c>
      <c r="M1" s="181" t="s">
        <v>169</v>
      </c>
      <c r="N1" s="182" t="s">
        <v>164</v>
      </c>
    </row>
    <row r="2" spans="1:15" s="123" customFormat="1" ht="15" x14ac:dyDescent="0.2">
      <c r="A2" s="97" t="s">
        <v>85</v>
      </c>
      <c r="B2" s="93" t="e">
        <f>B58+B35+B61+B31+B66+B71+#REF!+B23+B5+B42+B16</f>
        <v>#REF!</v>
      </c>
      <c r="C2" s="93" t="e">
        <f>C58+C35+C61+C31+C66+C71+#REF!+C23+C5+C42+C16</f>
        <v>#REF!</v>
      </c>
      <c r="D2" s="93" t="e">
        <f>D58+D35+D61+D31+D66+D71+#REF!+D23+D5+D42+D16</f>
        <v>#REF!</v>
      </c>
      <c r="E2" s="93" t="e">
        <f>E58+E35+E61+E31+E66+E71+#REF!+E23+E5+E42+E16</f>
        <v>#REF!</v>
      </c>
      <c r="F2" s="93" t="e">
        <f>F58+F35+F61+F31+F66+F71+#REF!+F23+F5+F42+F16</f>
        <v>#REF!</v>
      </c>
      <c r="G2" s="93" t="e">
        <f>G58+G35+G61+G31+G66+G71+#REF!+G23+G5+G42+G16</f>
        <v>#REF!</v>
      </c>
      <c r="H2" s="93">
        <v>160784.81</v>
      </c>
      <c r="I2" s="93">
        <v>153664.82999999999</v>
      </c>
      <c r="J2" s="166">
        <v>160546</v>
      </c>
      <c r="K2" s="165">
        <v>141063.63</v>
      </c>
      <c r="L2" s="167">
        <v>159336</v>
      </c>
      <c r="M2" s="194">
        <v>156603.82</v>
      </c>
      <c r="N2" s="200">
        <v>158129</v>
      </c>
    </row>
    <row r="3" spans="1:15" s="42" customFormat="1" x14ac:dyDescent="0.2">
      <c r="A3" s="50"/>
      <c r="B3" s="6"/>
      <c r="C3" s="51"/>
      <c r="D3" s="51"/>
      <c r="E3" s="51"/>
      <c r="F3" s="51"/>
      <c r="G3" s="76"/>
      <c r="H3" s="81"/>
      <c r="I3" s="75"/>
      <c r="J3" s="98"/>
      <c r="K3" s="81"/>
      <c r="L3" s="170"/>
    </row>
    <row r="4" spans="1:15" s="42" customFormat="1" x14ac:dyDescent="0.2">
      <c r="A4" s="50"/>
      <c r="B4" s="6"/>
      <c r="C4" s="51"/>
      <c r="D4" s="51"/>
      <c r="E4" s="51"/>
      <c r="F4" s="51"/>
      <c r="G4" s="76"/>
      <c r="H4" s="81"/>
      <c r="I4" s="75"/>
      <c r="J4" s="98"/>
      <c r="K4" s="81"/>
      <c r="L4" s="170"/>
    </row>
    <row r="5" spans="1:15" s="74" customFormat="1" ht="15" outlineLevel="1" x14ac:dyDescent="0.2">
      <c r="A5" s="96" t="s">
        <v>19</v>
      </c>
      <c r="B5" s="93">
        <f t="shared" ref="B5:G5" si="0">SUM(B6:B12)</f>
        <v>71056.89</v>
      </c>
      <c r="C5" s="93">
        <f t="shared" si="0"/>
        <v>15496.59</v>
      </c>
      <c r="D5" s="93">
        <f t="shared" si="0"/>
        <v>15719.19</v>
      </c>
      <c r="E5" s="93">
        <f t="shared" si="0"/>
        <v>17698.22</v>
      </c>
      <c r="F5" s="93">
        <f t="shared" si="0"/>
        <v>15760.810000000001</v>
      </c>
      <c r="G5" s="93">
        <f t="shared" si="0"/>
        <v>64674.81</v>
      </c>
      <c r="H5" s="108">
        <v>64674.81</v>
      </c>
      <c r="I5" s="108">
        <v>66739.91</v>
      </c>
      <c r="J5" s="99">
        <f>+J6+J7+J8+J9+J10+J11+J12</f>
        <v>69806</v>
      </c>
      <c r="K5" s="167">
        <v>68868.479999999996</v>
      </c>
      <c r="L5" s="167">
        <v>68756</v>
      </c>
      <c r="M5" s="194">
        <v>69093.14</v>
      </c>
      <c r="N5" s="200">
        <v>70000</v>
      </c>
    </row>
    <row r="6" spans="1:15" outlineLevel="2" x14ac:dyDescent="0.2">
      <c r="A6" s="8" t="s">
        <v>104</v>
      </c>
      <c r="B6" s="47">
        <v>71056.89</v>
      </c>
      <c r="C6" s="46">
        <v>8203.3700000000008</v>
      </c>
      <c r="D6" s="46">
        <v>8203.3700000000008</v>
      </c>
      <c r="E6" s="46">
        <v>9465.43</v>
      </c>
      <c r="F6" s="46">
        <v>8203.3700000000008</v>
      </c>
      <c r="G6" s="77">
        <f t="shared" ref="G6:G12" si="1">+C6+D6+E6+F6</f>
        <v>34075.54</v>
      </c>
      <c r="H6" s="109">
        <v>34075.54</v>
      </c>
      <c r="I6" s="110">
        <v>32013.48</v>
      </c>
      <c r="J6" s="100">
        <v>34500</v>
      </c>
      <c r="K6" s="157">
        <v>33918.31</v>
      </c>
      <c r="L6" s="174">
        <v>34000</v>
      </c>
      <c r="M6" s="159">
        <v>35439.74</v>
      </c>
    </row>
    <row r="7" spans="1:15" ht="22.5" outlineLevel="2" x14ac:dyDescent="0.2">
      <c r="A7" s="41" t="s">
        <v>82</v>
      </c>
      <c r="B7" s="47"/>
      <c r="C7" s="46"/>
      <c r="D7" s="46"/>
      <c r="E7" s="46"/>
      <c r="F7" s="46"/>
      <c r="G7" s="77">
        <f t="shared" si="1"/>
        <v>0</v>
      </c>
      <c r="H7" s="109">
        <v>0</v>
      </c>
      <c r="I7" s="110">
        <v>1708.75</v>
      </c>
      <c r="J7" s="101">
        <v>1872</v>
      </c>
      <c r="K7" s="158">
        <v>1872</v>
      </c>
      <c r="L7" s="174">
        <v>1187</v>
      </c>
      <c r="M7" s="74"/>
      <c r="N7" s="43" t="s">
        <v>175</v>
      </c>
    </row>
    <row r="8" spans="1:15" outlineLevel="2" x14ac:dyDescent="0.2">
      <c r="A8" s="41" t="s">
        <v>80</v>
      </c>
      <c r="B8" s="47"/>
      <c r="C8" s="46"/>
      <c r="D8" s="46"/>
      <c r="E8" s="46"/>
      <c r="F8" s="46"/>
      <c r="G8" s="77"/>
      <c r="H8" s="109"/>
      <c r="I8" s="110">
        <v>1262.06</v>
      </c>
      <c r="J8" s="101">
        <v>1350</v>
      </c>
      <c r="K8" s="158">
        <v>1304.55</v>
      </c>
      <c r="L8" s="174">
        <v>1400</v>
      </c>
      <c r="M8" s="159">
        <v>1338.44</v>
      </c>
    </row>
    <row r="9" spans="1:15" outlineLevel="2" x14ac:dyDescent="0.2">
      <c r="A9" s="41" t="s">
        <v>34</v>
      </c>
      <c r="B9" s="47"/>
      <c r="C9" s="46"/>
      <c r="D9" s="46"/>
      <c r="E9" s="46">
        <v>42</v>
      </c>
      <c r="F9" s="46"/>
      <c r="G9" s="77">
        <f t="shared" si="1"/>
        <v>42</v>
      </c>
      <c r="H9" s="109">
        <v>42</v>
      </c>
      <c r="I9" s="110">
        <v>77.2</v>
      </c>
      <c r="J9" s="101">
        <v>80</v>
      </c>
      <c r="K9" s="158">
        <v>42</v>
      </c>
      <c r="L9" s="174">
        <v>50</v>
      </c>
      <c r="M9" s="159">
        <v>42</v>
      </c>
    </row>
    <row r="10" spans="1:15" outlineLevel="2" x14ac:dyDescent="0.2">
      <c r="A10" s="44" t="s">
        <v>35</v>
      </c>
      <c r="B10" s="47"/>
      <c r="C10" s="46">
        <v>3780.22</v>
      </c>
      <c r="D10" s="46">
        <v>3830.82</v>
      </c>
      <c r="E10" s="46">
        <v>4419.79</v>
      </c>
      <c r="F10" s="46">
        <v>3830.84</v>
      </c>
      <c r="G10" s="77">
        <f t="shared" si="1"/>
        <v>15861.67</v>
      </c>
      <c r="H10" s="109">
        <v>15861.67</v>
      </c>
      <c r="I10" s="110">
        <v>16766.419999999998</v>
      </c>
      <c r="J10" s="101">
        <v>17000</v>
      </c>
      <c r="K10" s="158">
        <v>16638.11</v>
      </c>
      <c r="L10" s="174">
        <v>17000</v>
      </c>
      <c r="M10" s="159">
        <v>17774.560000000001</v>
      </c>
    </row>
    <row r="11" spans="1:15" outlineLevel="2" x14ac:dyDescent="0.2">
      <c r="A11" s="41" t="s">
        <v>36</v>
      </c>
      <c r="B11" s="47"/>
      <c r="C11" s="46">
        <v>387</v>
      </c>
      <c r="D11" s="46">
        <v>559</v>
      </c>
      <c r="E11" s="46">
        <v>645</v>
      </c>
      <c r="F11" s="46">
        <v>600.6</v>
      </c>
      <c r="G11" s="77">
        <f t="shared" si="1"/>
        <v>2191.6</v>
      </c>
      <c r="H11" s="109">
        <v>2191.6</v>
      </c>
      <c r="I11" s="110">
        <v>2408</v>
      </c>
      <c r="J11" s="101">
        <v>2500</v>
      </c>
      <c r="K11" s="158">
        <v>2575.91</v>
      </c>
      <c r="L11" s="174">
        <v>2600</v>
      </c>
      <c r="M11" s="159">
        <v>1984</v>
      </c>
    </row>
    <row r="12" spans="1:15" outlineLevel="2" x14ac:dyDescent="0.2">
      <c r="A12" s="44" t="s">
        <v>37</v>
      </c>
      <c r="B12" s="46"/>
      <c r="C12" s="46">
        <v>3126</v>
      </c>
      <c r="D12" s="46">
        <v>3126</v>
      </c>
      <c r="E12" s="46">
        <v>3126</v>
      </c>
      <c r="F12" s="46">
        <v>3126</v>
      </c>
      <c r="G12" s="77">
        <f t="shared" si="1"/>
        <v>12504</v>
      </c>
      <c r="H12" s="109">
        <v>12504</v>
      </c>
      <c r="I12" s="110">
        <v>12504</v>
      </c>
      <c r="J12" s="101">
        <v>12504</v>
      </c>
      <c r="K12" s="158">
        <v>12504</v>
      </c>
      <c r="L12" s="174">
        <v>12504</v>
      </c>
      <c r="M12" s="159">
        <v>12504</v>
      </c>
    </row>
    <row r="13" spans="1:15" outlineLevel="2" x14ac:dyDescent="0.2">
      <c r="A13" s="41" t="s">
        <v>158</v>
      </c>
      <c r="B13" s="47"/>
      <c r="C13" s="46">
        <v>387</v>
      </c>
      <c r="D13" s="46">
        <v>559</v>
      </c>
      <c r="E13" s="46">
        <v>645</v>
      </c>
      <c r="F13" s="46">
        <v>600.6</v>
      </c>
      <c r="G13" s="77">
        <f t="shared" ref="G13" si="2">+C13+D13+E13+F13</f>
        <v>2191.6</v>
      </c>
      <c r="H13" s="109">
        <v>2191.6</v>
      </c>
      <c r="I13" s="110">
        <v>2408</v>
      </c>
      <c r="J13" s="101"/>
      <c r="K13" s="158">
        <v>13.6</v>
      </c>
      <c r="L13" s="174">
        <v>15</v>
      </c>
      <c r="M13" s="159">
        <v>10.4</v>
      </c>
    </row>
    <row r="14" spans="1:15" outlineLevel="2" x14ac:dyDescent="0.2">
      <c r="A14" s="44" t="s">
        <v>149</v>
      </c>
      <c r="B14" s="46"/>
      <c r="C14" s="46"/>
      <c r="D14" s="46"/>
      <c r="E14" s="46"/>
      <c r="F14" s="46"/>
      <c r="G14" s="77"/>
      <c r="H14" s="109"/>
      <c r="I14" s="111"/>
      <c r="J14" s="102"/>
      <c r="K14" s="156"/>
      <c r="L14" s="196"/>
      <c r="M14" s="74"/>
    </row>
    <row r="15" spans="1:15" outlineLevel="2" x14ac:dyDescent="0.2">
      <c r="A15" s="44"/>
      <c r="B15" s="46"/>
      <c r="C15" s="46"/>
      <c r="D15" s="46"/>
      <c r="E15" s="46"/>
      <c r="F15" s="46"/>
      <c r="G15" s="77"/>
      <c r="H15" s="109"/>
      <c r="I15" s="111"/>
      <c r="J15" s="102"/>
      <c r="K15" s="158"/>
      <c r="M15" s="74"/>
    </row>
    <row r="16" spans="1:15" ht="15" outlineLevel="1" x14ac:dyDescent="0.2">
      <c r="A16" s="96" t="s">
        <v>95</v>
      </c>
      <c r="B16" s="94">
        <f t="shared" ref="B16:H16" si="3">SUM(B17:B20)</f>
        <v>12620</v>
      </c>
      <c r="C16" s="94">
        <f t="shared" si="3"/>
        <v>2033.34</v>
      </c>
      <c r="D16" s="94">
        <f t="shared" si="3"/>
        <v>2714.2799999999997</v>
      </c>
      <c r="E16" s="94">
        <f t="shared" si="3"/>
        <v>2454.31</v>
      </c>
      <c r="F16" s="94">
        <f t="shared" si="3"/>
        <v>2073.85</v>
      </c>
      <c r="G16" s="93">
        <f t="shared" si="3"/>
        <v>9275.7799999999988</v>
      </c>
      <c r="H16" s="108">
        <f t="shared" si="3"/>
        <v>9520</v>
      </c>
      <c r="I16" s="108">
        <v>7577.87</v>
      </c>
      <c r="J16" s="99">
        <f>+J17+J18+J19+J20</f>
        <v>7720</v>
      </c>
      <c r="K16" s="93">
        <v>7471.59</v>
      </c>
      <c r="L16" s="93">
        <v>7620</v>
      </c>
      <c r="M16" s="192">
        <v>6900.02</v>
      </c>
      <c r="N16" s="200">
        <v>5029</v>
      </c>
      <c r="O16" s="43">
        <v>6900</v>
      </c>
    </row>
    <row r="17" spans="1:15" ht="22.5" outlineLevel="2" x14ac:dyDescent="0.2">
      <c r="A17" s="8" t="s">
        <v>59</v>
      </c>
      <c r="B17" s="47">
        <v>5500</v>
      </c>
      <c r="C17" s="46">
        <v>248.63</v>
      </c>
      <c r="D17" s="46">
        <v>1681.34</v>
      </c>
      <c r="E17" s="46">
        <v>749.88</v>
      </c>
      <c r="F17" s="46">
        <v>308.08</v>
      </c>
      <c r="G17" s="77">
        <f>+C17+D17+E17+F17</f>
        <v>2987.93</v>
      </c>
      <c r="H17" s="109">
        <v>3000</v>
      </c>
      <c r="I17" s="110">
        <v>923.84</v>
      </c>
      <c r="J17" s="101">
        <v>1000</v>
      </c>
      <c r="K17" s="158">
        <v>703.24</v>
      </c>
      <c r="L17" s="174">
        <v>800</v>
      </c>
      <c r="M17" s="159">
        <v>367.7</v>
      </c>
      <c r="N17" s="64">
        <v>368</v>
      </c>
    </row>
    <row r="18" spans="1:15" outlineLevel="2" x14ac:dyDescent="0.2">
      <c r="A18" s="8" t="s">
        <v>69</v>
      </c>
      <c r="B18" s="47">
        <v>1000</v>
      </c>
      <c r="C18" s="46">
        <v>66.53</v>
      </c>
      <c r="D18" s="46">
        <v>72.2</v>
      </c>
      <c r="E18" s="46"/>
      <c r="F18" s="46">
        <v>203.71</v>
      </c>
      <c r="G18" s="77">
        <f>+C18+D18+E18+F18</f>
        <v>342.44000000000005</v>
      </c>
      <c r="H18" s="109">
        <v>400</v>
      </c>
      <c r="I18" s="110">
        <v>567.62</v>
      </c>
      <c r="J18" s="101">
        <v>600</v>
      </c>
      <c r="K18" s="158">
        <v>627.33000000000004</v>
      </c>
      <c r="L18" s="174">
        <v>700</v>
      </c>
      <c r="M18" s="159">
        <v>377.55</v>
      </c>
      <c r="N18" s="64">
        <v>378</v>
      </c>
    </row>
    <row r="19" spans="1:15" outlineLevel="2" x14ac:dyDescent="0.2">
      <c r="A19" s="8" t="s">
        <v>70</v>
      </c>
      <c r="B19" s="47">
        <v>3000</v>
      </c>
      <c r="C19" s="46">
        <v>938.18</v>
      </c>
      <c r="D19" s="46">
        <v>180.74</v>
      </c>
      <c r="E19" s="46">
        <v>924.43</v>
      </c>
      <c r="F19" s="46">
        <v>782.06</v>
      </c>
      <c r="G19" s="77">
        <f>+C19+D19+E19+F19</f>
        <v>2825.41</v>
      </c>
      <c r="H19" s="109">
        <v>3000</v>
      </c>
      <c r="I19" s="110">
        <v>2966.41</v>
      </c>
      <c r="J19" s="101">
        <v>3000</v>
      </c>
      <c r="K19" s="158">
        <v>3021.02</v>
      </c>
      <c r="L19" s="174">
        <v>3000</v>
      </c>
      <c r="M19" s="159">
        <v>3034.77</v>
      </c>
      <c r="N19" s="64">
        <v>3035</v>
      </c>
    </row>
    <row r="20" spans="1:15" outlineLevel="2" x14ac:dyDescent="0.2">
      <c r="A20" s="8" t="s">
        <v>72</v>
      </c>
      <c r="B20" s="47">
        <v>3120</v>
      </c>
      <c r="C20" s="46">
        <v>780</v>
      </c>
      <c r="D20" s="46">
        <v>780</v>
      </c>
      <c r="E20" s="46">
        <v>780</v>
      </c>
      <c r="F20" s="46">
        <v>780</v>
      </c>
      <c r="G20" s="77">
        <f>+C20+D20+E20+F20</f>
        <v>3120</v>
      </c>
      <c r="H20" s="109">
        <v>3120</v>
      </c>
      <c r="I20" s="110">
        <v>3120</v>
      </c>
      <c r="J20" s="101">
        <v>3120</v>
      </c>
      <c r="K20" s="157">
        <v>3120</v>
      </c>
      <c r="L20" s="174">
        <v>3120</v>
      </c>
      <c r="M20" s="159">
        <v>3120</v>
      </c>
      <c r="N20" s="64">
        <v>1248</v>
      </c>
    </row>
    <row r="21" spans="1:15" outlineLevel="2" x14ac:dyDescent="0.2">
      <c r="A21" s="8"/>
      <c r="B21" s="47"/>
      <c r="C21" s="46"/>
      <c r="D21" s="46"/>
      <c r="E21" s="46"/>
      <c r="F21" s="46"/>
      <c r="G21" s="77"/>
      <c r="H21" s="109"/>
      <c r="I21" s="111"/>
      <c r="J21" s="102"/>
      <c r="K21" s="158"/>
      <c r="L21" s="196"/>
      <c r="M21" s="74"/>
      <c r="N21" s="202">
        <f>SUM(N17:N20)</f>
        <v>5029</v>
      </c>
    </row>
    <row r="22" spans="1:15" outlineLevel="2" x14ac:dyDescent="0.2">
      <c r="A22" s="8"/>
      <c r="B22" s="46"/>
      <c r="C22" s="46"/>
      <c r="D22" s="46"/>
      <c r="E22" s="46"/>
      <c r="F22" s="46"/>
      <c r="G22" s="77"/>
      <c r="H22" s="109"/>
      <c r="I22" s="111"/>
      <c r="J22" s="102"/>
      <c r="K22" s="158"/>
      <c r="M22" s="74"/>
    </row>
    <row r="23" spans="1:15" ht="15" outlineLevel="1" x14ac:dyDescent="0.2">
      <c r="A23" s="97" t="s">
        <v>73</v>
      </c>
      <c r="B23" s="93">
        <f t="shared" ref="B23:G23" si="4">SUM(B24:B26)</f>
        <v>37800</v>
      </c>
      <c r="C23" s="93">
        <f t="shared" si="4"/>
        <v>13987.33</v>
      </c>
      <c r="D23" s="93">
        <f t="shared" si="4"/>
        <v>0</v>
      </c>
      <c r="E23" s="93">
        <f t="shared" si="4"/>
        <v>0</v>
      </c>
      <c r="F23" s="93">
        <f t="shared" si="4"/>
        <v>200</v>
      </c>
      <c r="G23" s="93">
        <f t="shared" si="4"/>
        <v>14187.33</v>
      </c>
      <c r="H23" s="108">
        <v>22800</v>
      </c>
      <c r="I23" s="108">
        <v>17236.810000000001</v>
      </c>
      <c r="J23" s="99">
        <f>+J24+J25+J26+J27</f>
        <v>20650</v>
      </c>
      <c r="K23" s="93">
        <v>18798.36</v>
      </c>
      <c r="L23" s="93">
        <v>20700</v>
      </c>
      <c r="M23" s="192">
        <v>19238.509999999998</v>
      </c>
      <c r="N23" s="200">
        <v>21700</v>
      </c>
      <c r="O23" s="43">
        <v>19700</v>
      </c>
    </row>
    <row r="24" spans="1:15" outlineLevel="2" x14ac:dyDescent="0.2">
      <c r="A24" s="8" t="s">
        <v>16</v>
      </c>
      <c r="B24" s="47">
        <v>37000</v>
      </c>
      <c r="C24" s="46">
        <v>13987.33</v>
      </c>
      <c r="D24" s="46" t="s">
        <v>23</v>
      </c>
      <c r="E24" s="46"/>
      <c r="F24" s="46"/>
      <c r="G24" s="77">
        <f>+C24</f>
        <v>13987.33</v>
      </c>
      <c r="H24" s="109">
        <v>20000</v>
      </c>
      <c r="I24" s="110">
        <v>14019.9</v>
      </c>
      <c r="J24" s="101">
        <v>18000</v>
      </c>
      <c r="K24" s="157">
        <v>16093.68</v>
      </c>
      <c r="L24" s="174">
        <v>17000</v>
      </c>
      <c r="M24" s="159">
        <v>12723.07</v>
      </c>
      <c r="N24" s="64">
        <v>15000</v>
      </c>
    </row>
    <row r="25" spans="1:15" outlineLevel="2" x14ac:dyDescent="0.2">
      <c r="A25" s="155" t="s">
        <v>148</v>
      </c>
      <c r="B25" s="47">
        <v>800</v>
      </c>
      <c r="C25" s="46"/>
      <c r="D25" s="46" t="s">
        <v>23</v>
      </c>
      <c r="E25" s="46"/>
      <c r="F25" s="46"/>
      <c r="G25" s="77">
        <v>0</v>
      </c>
      <c r="H25" s="109">
        <v>800</v>
      </c>
      <c r="I25" s="112">
        <v>1321.96</v>
      </c>
      <c r="J25" s="101">
        <v>1000</v>
      </c>
      <c r="K25" s="157">
        <v>2204.04</v>
      </c>
      <c r="L25" s="174">
        <v>2000</v>
      </c>
      <c r="M25" s="159">
        <v>5220.17</v>
      </c>
      <c r="N25" s="64">
        <v>3000</v>
      </c>
    </row>
    <row r="26" spans="1:15" outlineLevel="2" x14ac:dyDescent="0.2">
      <c r="A26" s="8" t="s">
        <v>91</v>
      </c>
      <c r="B26" s="47"/>
      <c r="C26" s="46"/>
      <c r="D26" s="46"/>
      <c r="E26" s="46"/>
      <c r="F26" s="46">
        <v>200</v>
      </c>
      <c r="G26" s="77">
        <f>+C26+D26+E26+F26</f>
        <v>200</v>
      </c>
      <c r="H26" s="109">
        <v>0</v>
      </c>
      <c r="I26" s="110">
        <v>100</v>
      </c>
      <c r="J26" s="101">
        <v>150</v>
      </c>
      <c r="K26" s="158">
        <v>200</v>
      </c>
      <c r="L26" s="174">
        <v>200</v>
      </c>
      <c r="M26" s="159">
        <v>0</v>
      </c>
      <c r="N26" s="64">
        <v>200</v>
      </c>
    </row>
    <row r="27" spans="1:15" outlineLevel="2" x14ac:dyDescent="0.2">
      <c r="A27" s="8" t="s">
        <v>160</v>
      </c>
      <c r="B27" s="47"/>
      <c r="C27" s="46"/>
      <c r="D27" s="46"/>
      <c r="E27" s="46"/>
      <c r="F27" s="46"/>
      <c r="G27" s="77"/>
      <c r="H27" s="109">
        <v>2000</v>
      </c>
      <c r="I27" s="110">
        <v>2119.9499999999998</v>
      </c>
      <c r="J27" s="101">
        <v>1500</v>
      </c>
      <c r="K27" s="158">
        <v>300.64</v>
      </c>
      <c r="L27" s="174">
        <v>1500</v>
      </c>
      <c r="M27" s="159">
        <v>1295.27</v>
      </c>
      <c r="N27" s="64">
        <v>1500</v>
      </c>
    </row>
    <row r="28" spans="1:15" s="58" customFormat="1" ht="12" customHeight="1" outlineLevel="2" x14ac:dyDescent="0.2">
      <c r="A28" s="8" t="s">
        <v>183</v>
      </c>
      <c r="B28" s="56"/>
      <c r="C28" s="57"/>
      <c r="D28" s="57"/>
      <c r="E28" s="57"/>
      <c r="F28" s="57"/>
      <c r="G28" s="78"/>
      <c r="H28" s="113"/>
      <c r="I28" s="114"/>
      <c r="J28" s="103"/>
      <c r="K28" s="159"/>
      <c r="L28" s="197"/>
      <c r="M28" s="171"/>
      <c r="N28" s="64">
        <v>2000</v>
      </c>
    </row>
    <row r="29" spans="1:15" s="58" customFormat="1" outlineLevel="2" x14ac:dyDescent="0.2">
      <c r="A29" s="55"/>
      <c r="B29" s="56"/>
      <c r="C29" s="57"/>
      <c r="D29" s="57"/>
      <c r="E29" s="57"/>
      <c r="F29" s="57"/>
      <c r="G29" s="78"/>
      <c r="H29" s="115"/>
      <c r="I29" s="116"/>
      <c r="J29" s="104"/>
      <c r="K29" s="74"/>
      <c r="L29" s="171"/>
      <c r="M29" s="171"/>
      <c r="N29" s="199"/>
    </row>
    <row r="30" spans="1:15" s="58" customFormat="1" outlineLevel="2" x14ac:dyDescent="0.2">
      <c r="A30" s="55"/>
      <c r="B30" s="56"/>
      <c r="C30" s="57"/>
      <c r="D30" s="57"/>
      <c r="E30" s="57"/>
      <c r="F30" s="57"/>
      <c r="G30" s="78"/>
      <c r="H30" s="115"/>
      <c r="I30" s="116"/>
      <c r="J30" s="104"/>
      <c r="K30" s="74"/>
      <c r="L30" s="171"/>
      <c r="M30" s="171"/>
    </row>
    <row r="31" spans="1:15" ht="30" outlineLevel="1" x14ac:dyDescent="0.2">
      <c r="A31" s="97" t="s">
        <v>136</v>
      </c>
      <c r="B31" s="93">
        <f t="shared" ref="B31:H31" si="5">SUM(B32:B32)</f>
        <v>1400</v>
      </c>
      <c r="C31" s="93">
        <f t="shared" si="5"/>
        <v>469.58</v>
      </c>
      <c r="D31" s="93">
        <f t="shared" si="5"/>
        <v>0</v>
      </c>
      <c r="E31" s="93">
        <f t="shared" si="5"/>
        <v>0</v>
      </c>
      <c r="F31" s="93">
        <f t="shared" si="5"/>
        <v>0</v>
      </c>
      <c r="G31" s="93">
        <f t="shared" si="5"/>
        <v>469.58</v>
      </c>
      <c r="H31" s="108">
        <f t="shared" si="5"/>
        <v>500</v>
      </c>
      <c r="I31" s="108">
        <v>1007.22</v>
      </c>
      <c r="J31" s="99">
        <f>+J32</f>
        <v>500</v>
      </c>
      <c r="K31" s="167">
        <v>432.29</v>
      </c>
      <c r="L31" s="167">
        <v>500</v>
      </c>
      <c r="M31" s="192">
        <v>200.07</v>
      </c>
      <c r="N31" s="200">
        <v>400</v>
      </c>
    </row>
    <row r="32" spans="1:15" outlineLevel="2" x14ac:dyDescent="0.2">
      <c r="A32" s="43" t="s">
        <v>103</v>
      </c>
      <c r="B32" s="47">
        <v>1400</v>
      </c>
      <c r="C32" s="46">
        <v>469.58</v>
      </c>
      <c r="D32" s="46"/>
      <c r="E32" s="46"/>
      <c r="F32" s="46"/>
      <c r="G32" s="77">
        <f>+C32+D32+E32+F32</f>
        <v>469.58</v>
      </c>
      <c r="H32" s="109">
        <v>500</v>
      </c>
      <c r="I32" s="110">
        <v>1007.22</v>
      </c>
      <c r="J32" s="101">
        <v>500</v>
      </c>
      <c r="K32" s="157">
        <v>432.29</v>
      </c>
      <c r="L32" s="174">
        <v>500</v>
      </c>
      <c r="M32" s="74">
        <v>200.07</v>
      </c>
      <c r="N32" s="64">
        <v>400</v>
      </c>
    </row>
    <row r="33" spans="1:15" outlineLevel="2" x14ac:dyDescent="0.2">
      <c r="B33" s="47"/>
      <c r="C33" s="46"/>
      <c r="D33" s="46"/>
      <c r="E33" s="46"/>
      <c r="F33" s="46"/>
      <c r="G33" s="77"/>
      <c r="H33" s="109"/>
      <c r="I33" s="111"/>
      <c r="J33" s="102"/>
      <c r="K33" s="158"/>
      <c r="M33" s="74"/>
    </row>
    <row r="34" spans="1:15" outlineLevel="2" x14ac:dyDescent="0.2">
      <c r="A34" s="44"/>
      <c r="B34" s="46"/>
      <c r="C34" s="46"/>
      <c r="D34" s="46"/>
      <c r="E34" s="46"/>
      <c r="F34" s="46"/>
      <c r="G34" s="77"/>
      <c r="H34" s="109"/>
      <c r="I34" s="111"/>
      <c r="J34" s="102"/>
      <c r="K34" s="158"/>
      <c r="M34" s="74"/>
    </row>
    <row r="35" spans="1:15" ht="30" outlineLevel="1" x14ac:dyDescent="0.2">
      <c r="A35" s="96" t="s">
        <v>75</v>
      </c>
      <c r="B35" s="93">
        <f>SUM(B36:B39)</f>
        <v>28875</v>
      </c>
      <c r="C35" s="93">
        <f t="shared" ref="C35:H35" si="6">SUM(C36:C39)</f>
        <v>10522.46</v>
      </c>
      <c r="D35" s="93">
        <f t="shared" si="6"/>
        <v>5961.25</v>
      </c>
      <c r="E35" s="93">
        <f t="shared" si="6"/>
        <v>12774.37</v>
      </c>
      <c r="F35" s="93">
        <f t="shared" si="6"/>
        <v>8137.91</v>
      </c>
      <c r="G35" s="93">
        <f t="shared" si="6"/>
        <v>37395.99</v>
      </c>
      <c r="H35" s="108">
        <f t="shared" si="6"/>
        <v>39800</v>
      </c>
      <c r="I35" s="108">
        <v>38512.629999999997</v>
      </c>
      <c r="J35" s="99">
        <f>+J36+J37+J38+J39</f>
        <v>38920</v>
      </c>
      <c r="K35" s="93">
        <v>27725.88</v>
      </c>
      <c r="L35" s="93">
        <v>41300</v>
      </c>
      <c r="M35" s="192">
        <v>41811.51</v>
      </c>
      <c r="N35" s="200">
        <v>42000</v>
      </c>
    </row>
    <row r="36" spans="1:15" outlineLevel="2" x14ac:dyDescent="0.2">
      <c r="A36" s="8" t="s">
        <v>8</v>
      </c>
      <c r="B36" s="47">
        <v>500</v>
      </c>
      <c r="C36" s="46">
        <v>243.75</v>
      </c>
      <c r="D36" s="46">
        <v>211.25</v>
      </c>
      <c r="E36" s="46">
        <v>296.37</v>
      </c>
      <c r="F36" s="46">
        <v>81.25</v>
      </c>
      <c r="G36" s="77">
        <f>+C36+D36+E36+F36</f>
        <v>832.62</v>
      </c>
      <c r="H36" s="109">
        <v>800</v>
      </c>
      <c r="I36" s="110">
        <v>585</v>
      </c>
      <c r="J36" s="101">
        <v>600</v>
      </c>
      <c r="K36" s="158">
        <v>1038.53</v>
      </c>
      <c r="L36" s="174">
        <v>1200</v>
      </c>
      <c r="M36" s="159">
        <v>900.39</v>
      </c>
      <c r="N36" s="43" t="s">
        <v>176</v>
      </c>
    </row>
    <row r="37" spans="1:15" outlineLevel="2" x14ac:dyDescent="0.2">
      <c r="A37" s="8" t="s">
        <v>71</v>
      </c>
      <c r="B37" s="47">
        <v>1500</v>
      </c>
      <c r="C37" s="46"/>
      <c r="D37" s="46"/>
      <c r="E37" s="46"/>
      <c r="F37" s="48"/>
      <c r="G37" s="79"/>
      <c r="H37" s="109">
        <v>0</v>
      </c>
      <c r="I37" s="110">
        <v>839.64</v>
      </c>
      <c r="J37" s="101">
        <v>900</v>
      </c>
      <c r="K37" s="158">
        <v>904.2</v>
      </c>
      <c r="L37" s="174">
        <v>1100</v>
      </c>
      <c r="M37" s="159">
        <v>959.88</v>
      </c>
    </row>
    <row r="38" spans="1:15" outlineLevel="2" x14ac:dyDescent="0.2">
      <c r="A38" s="8" t="s">
        <v>144</v>
      </c>
      <c r="B38" s="47">
        <v>25000</v>
      </c>
      <c r="C38" s="46">
        <v>8921</v>
      </c>
      <c r="D38" s="46">
        <v>5750</v>
      </c>
      <c r="E38" s="46">
        <v>10495</v>
      </c>
      <c r="F38" s="46">
        <v>6730</v>
      </c>
      <c r="G38" s="77">
        <f>+C38+D38+E38+F38</f>
        <v>31896</v>
      </c>
      <c r="H38" s="109">
        <v>35000</v>
      </c>
      <c r="I38" s="110">
        <v>33376</v>
      </c>
      <c r="J38" s="101">
        <v>33420</v>
      </c>
      <c r="K38" s="157">
        <v>21854</v>
      </c>
      <c r="L38" s="174">
        <v>35000</v>
      </c>
      <c r="M38" s="159">
        <v>36856.550000000003</v>
      </c>
      <c r="O38" s="74"/>
    </row>
    <row r="39" spans="1:15" outlineLevel="2" x14ac:dyDescent="0.2">
      <c r="A39" s="8" t="s">
        <v>52</v>
      </c>
      <c r="B39" s="47">
        <f>7500*0.25</f>
        <v>1875</v>
      </c>
      <c r="C39" s="46">
        <v>1357.71</v>
      </c>
      <c r="D39" s="46"/>
      <c r="E39" s="46">
        <v>1983</v>
      </c>
      <c r="F39" s="46">
        <v>1326.66</v>
      </c>
      <c r="G39" s="77">
        <f>+C39+D39+E39+F39</f>
        <v>4667.37</v>
      </c>
      <c r="H39" s="109">
        <v>4000</v>
      </c>
      <c r="I39" s="110">
        <v>3711.9879999999998</v>
      </c>
      <c r="J39" s="101">
        <v>4000</v>
      </c>
      <c r="K39" s="157">
        <v>3929.15</v>
      </c>
      <c r="L39" s="174">
        <v>4000</v>
      </c>
      <c r="M39" s="159">
        <v>3094.69</v>
      </c>
    </row>
    <row r="40" spans="1:15" outlineLevel="2" x14ac:dyDescent="0.2">
      <c r="A40" s="8"/>
      <c r="B40" s="47"/>
      <c r="C40" s="46"/>
      <c r="D40" s="46"/>
      <c r="E40" s="46"/>
      <c r="F40" s="46"/>
      <c r="G40" s="77"/>
      <c r="H40" s="109"/>
      <c r="I40" s="111"/>
      <c r="J40" s="102"/>
      <c r="K40" s="158"/>
      <c r="L40" s="196"/>
      <c r="M40" s="74"/>
    </row>
    <row r="41" spans="1:15" outlineLevel="2" x14ac:dyDescent="0.2">
      <c r="A41" s="44"/>
      <c r="B41" s="46"/>
      <c r="C41" s="46"/>
      <c r="D41" s="46"/>
      <c r="E41" s="46"/>
      <c r="F41" s="46"/>
      <c r="G41" s="77"/>
      <c r="H41" s="109"/>
      <c r="I41" s="111"/>
      <c r="J41" s="102"/>
      <c r="K41" s="158"/>
      <c r="M41" s="74"/>
    </row>
    <row r="42" spans="1:15" ht="15" outlineLevel="1" x14ac:dyDescent="0.2">
      <c r="A42" s="96" t="s">
        <v>54</v>
      </c>
      <c r="B42" s="93">
        <f t="shared" ref="B42:G42" si="7">SUM(B48:B57)</f>
        <v>8740</v>
      </c>
      <c r="C42" s="93">
        <f t="shared" si="7"/>
        <v>1535.3400000000001</v>
      </c>
      <c r="D42" s="93">
        <f t="shared" si="7"/>
        <v>4635.51</v>
      </c>
      <c r="E42" s="93">
        <f t="shared" si="7"/>
        <v>511.52</v>
      </c>
      <c r="F42" s="93">
        <f t="shared" si="7"/>
        <v>4261.24</v>
      </c>
      <c r="G42" s="93">
        <f t="shared" si="7"/>
        <v>10943.61</v>
      </c>
      <c r="H42" s="108">
        <v>500</v>
      </c>
      <c r="I42" s="108">
        <v>145.25</v>
      </c>
      <c r="J42" s="99">
        <v>700</v>
      </c>
      <c r="K42" s="168">
        <v>55.28</v>
      </c>
      <c r="L42" s="168">
        <v>200</v>
      </c>
      <c r="M42" s="192">
        <v>1491.08</v>
      </c>
      <c r="N42" s="200">
        <v>500</v>
      </c>
    </row>
    <row r="43" spans="1:15" outlineLevel="2" x14ac:dyDescent="0.2">
      <c r="A43" s="8" t="s">
        <v>55</v>
      </c>
      <c r="B43" s="47">
        <v>0</v>
      </c>
      <c r="C43" s="46"/>
      <c r="D43" s="46"/>
      <c r="E43" s="46"/>
      <c r="F43" s="46"/>
      <c r="G43" s="77">
        <f>+C43+D43+E43+F43</f>
        <v>0</v>
      </c>
      <c r="H43" s="109"/>
      <c r="I43" s="111"/>
      <c r="J43" s="101">
        <v>300</v>
      </c>
      <c r="K43" s="115">
        <v>0</v>
      </c>
      <c r="L43" s="177">
        <v>0</v>
      </c>
      <c r="M43" s="159">
        <v>1133.8399999999999</v>
      </c>
      <c r="N43" s="64">
        <v>200</v>
      </c>
    </row>
    <row r="44" spans="1:15" outlineLevel="2" x14ac:dyDescent="0.2">
      <c r="A44" s="8" t="s">
        <v>54</v>
      </c>
      <c r="B44" s="47"/>
      <c r="C44" s="46">
        <v>512.32000000000005</v>
      </c>
      <c r="D44" s="46"/>
      <c r="E44" s="46"/>
      <c r="F44" s="46">
        <v>52.99</v>
      </c>
      <c r="G44" s="77">
        <f>+C44+D44+E44+F44</f>
        <v>565.31000000000006</v>
      </c>
      <c r="H44" s="109">
        <v>500</v>
      </c>
      <c r="I44" s="110">
        <v>145.25</v>
      </c>
      <c r="J44" s="101">
        <v>400</v>
      </c>
      <c r="K44" s="158">
        <v>55.28</v>
      </c>
      <c r="L44" s="174">
        <v>200</v>
      </c>
      <c r="M44" s="159">
        <v>357.24</v>
      </c>
      <c r="N44" s="64">
        <v>300</v>
      </c>
    </row>
    <row r="45" spans="1:15" outlineLevel="2" x14ac:dyDescent="0.2">
      <c r="A45" s="8"/>
      <c r="B45" s="47"/>
      <c r="C45" s="46"/>
      <c r="D45" s="46"/>
      <c r="E45" s="46"/>
      <c r="F45" s="46"/>
      <c r="G45" s="77"/>
      <c r="H45" s="109"/>
      <c r="I45" s="111"/>
      <c r="J45" s="101"/>
      <c r="K45" s="158"/>
      <c r="M45" s="74"/>
    </row>
    <row r="46" spans="1:15" outlineLevel="2" x14ac:dyDescent="0.2">
      <c r="A46" s="8"/>
      <c r="B46" s="47"/>
      <c r="C46" s="46"/>
      <c r="D46" s="46"/>
      <c r="E46" s="46"/>
      <c r="F46" s="46"/>
      <c r="G46" s="77"/>
      <c r="H46" s="109"/>
      <c r="I46" s="111"/>
      <c r="J46" s="101"/>
      <c r="K46" s="158"/>
      <c r="M46" s="74"/>
    </row>
    <row r="47" spans="1:15" ht="15" outlineLevel="2" x14ac:dyDescent="0.2">
      <c r="A47" s="96" t="s">
        <v>94</v>
      </c>
      <c r="B47" s="93"/>
      <c r="C47" s="95"/>
      <c r="D47" s="95"/>
      <c r="E47" s="95"/>
      <c r="F47" s="95"/>
      <c r="G47" s="95"/>
      <c r="H47" s="117">
        <v>7990</v>
      </c>
      <c r="I47" s="108">
        <v>8055.14</v>
      </c>
      <c r="J47" s="105">
        <v>9250</v>
      </c>
      <c r="K47" s="169">
        <v>8316.8700000000008</v>
      </c>
      <c r="L47" s="169">
        <v>8760</v>
      </c>
      <c r="M47" s="192">
        <v>8478.67</v>
      </c>
      <c r="N47" s="200">
        <v>8500</v>
      </c>
    </row>
    <row r="48" spans="1:15" outlineLevel="2" x14ac:dyDescent="0.2">
      <c r="A48" s="8" t="s">
        <v>135</v>
      </c>
      <c r="B48" s="47">
        <v>1900</v>
      </c>
      <c r="C48" s="46">
        <v>140</v>
      </c>
      <c r="D48" s="46">
        <v>80</v>
      </c>
      <c r="E48" s="46">
        <v>104</v>
      </c>
      <c r="F48" s="46">
        <v>1475</v>
      </c>
      <c r="G48" s="77">
        <f>+C48+D48+E48+F48</f>
        <v>1799</v>
      </c>
      <c r="H48" s="109">
        <v>1900</v>
      </c>
      <c r="I48" s="110">
        <v>1666</v>
      </c>
      <c r="J48" s="101">
        <v>1900</v>
      </c>
      <c r="K48" s="158">
        <v>1690</v>
      </c>
      <c r="L48" s="174">
        <v>1800</v>
      </c>
      <c r="M48" s="159">
        <v>1549</v>
      </c>
    </row>
    <row r="49" spans="1:14" outlineLevel="2" x14ac:dyDescent="0.2">
      <c r="A49" s="8" t="s">
        <v>68</v>
      </c>
      <c r="B49" s="47">
        <v>4000</v>
      </c>
      <c r="C49" s="46"/>
      <c r="D49" s="46">
        <v>3977</v>
      </c>
      <c r="E49" s="46">
        <v>55</v>
      </c>
      <c r="F49" s="46"/>
      <c r="G49" s="77">
        <f>+C49+D49+E49+F49</f>
        <v>4032</v>
      </c>
      <c r="H49" s="109">
        <v>4000</v>
      </c>
      <c r="I49" s="110">
        <v>4266.13</v>
      </c>
      <c r="J49" s="101">
        <v>4500</v>
      </c>
      <c r="K49" s="158">
        <v>4376.26</v>
      </c>
      <c r="L49" s="174">
        <v>4500</v>
      </c>
      <c r="M49" s="159">
        <v>4530.7299999999996</v>
      </c>
    </row>
    <row r="50" spans="1:14" outlineLevel="2" x14ac:dyDescent="0.2">
      <c r="A50" s="8" t="s">
        <v>53</v>
      </c>
      <c r="B50" s="47">
        <v>90</v>
      </c>
      <c r="C50" s="46"/>
      <c r="D50" s="46"/>
      <c r="E50" s="46">
        <v>80</v>
      </c>
      <c r="F50" s="46"/>
      <c r="G50" s="77">
        <f>+C50+D50+E50+F50</f>
        <v>80</v>
      </c>
      <c r="H50" s="109">
        <v>90</v>
      </c>
      <c r="I50" s="110"/>
      <c r="J50" s="101">
        <v>100</v>
      </c>
      <c r="K50" s="157">
        <v>80</v>
      </c>
      <c r="L50" s="177">
        <v>0</v>
      </c>
      <c r="M50" s="159">
        <v>0</v>
      </c>
    </row>
    <row r="51" spans="1:14" ht="22.5" outlineLevel="2" x14ac:dyDescent="0.2">
      <c r="A51" s="8" t="s">
        <v>40</v>
      </c>
      <c r="B51" s="47">
        <v>750</v>
      </c>
      <c r="C51" s="46">
        <v>421.19</v>
      </c>
      <c r="D51" s="46"/>
      <c r="E51" s="46">
        <v>6</v>
      </c>
      <c r="F51" s="46"/>
      <c r="G51" s="77">
        <f>+C51+D51+E51+F51</f>
        <v>427.19</v>
      </c>
      <c r="H51" s="109">
        <v>400</v>
      </c>
      <c r="I51" s="110">
        <v>207</v>
      </c>
      <c r="J51" s="101">
        <v>250</v>
      </c>
      <c r="K51" s="158">
        <v>168</v>
      </c>
      <c r="L51" s="174">
        <v>200</v>
      </c>
      <c r="M51" s="159">
        <v>0</v>
      </c>
    </row>
    <row r="52" spans="1:14" outlineLevel="2" x14ac:dyDescent="0.2">
      <c r="A52" s="8" t="s">
        <v>61</v>
      </c>
      <c r="B52" s="47">
        <v>2000</v>
      </c>
      <c r="C52" s="46">
        <v>806.15</v>
      </c>
      <c r="D52" s="46">
        <v>378.51</v>
      </c>
      <c r="E52" s="46">
        <v>253.52</v>
      </c>
      <c r="F52" s="46">
        <v>179.24</v>
      </c>
      <c r="G52" s="77">
        <f>+C52+D52+E52+F52</f>
        <v>1617.4199999999998</v>
      </c>
      <c r="H52" s="109">
        <v>1600</v>
      </c>
      <c r="I52" s="110">
        <v>1916.01</v>
      </c>
      <c r="J52" s="101">
        <v>2500</v>
      </c>
      <c r="K52" s="158">
        <v>1677.61</v>
      </c>
      <c r="L52" s="174">
        <v>2000</v>
      </c>
      <c r="M52" s="159">
        <v>1649.18</v>
      </c>
    </row>
    <row r="53" spans="1:14" ht="22.5" outlineLevel="2" x14ac:dyDescent="0.2">
      <c r="A53" s="8" t="s">
        <v>155</v>
      </c>
      <c r="B53" s="47"/>
      <c r="C53" s="46"/>
      <c r="D53" s="46"/>
      <c r="E53" s="46"/>
      <c r="F53" s="46"/>
      <c r="G53" s="77"/>
      <c r="H53" s="109"/>
      <c r="I53" s="110"/>
      <c r="J53" s="101"/>
      <c r="K53" s="158">
        <v>325</v>
      </c>
      <c r="L53" s="174">
        <v>260</v>
      </c>
      <c r="M53" s="159">
        <v>150</v>
      </c>
      <c r="N53" s="43" t="s">
        <v>174</v>
      </c>
    </row>
    <row r="54" spans="1:14" outlineLevel="2" x14ac:dyDescent="0.2">
      <c r="A54" s="8" t="s">
        <v>172</v>
      </c>
      <c r="B54" s="47"/>
      <c r="C54" s="46"/>
      <c r="D54" s="46"/>
      <c r="E54" s="46"/>
      <c r="F54" s="46"/>
      <c r="G54" s="77"/>
      <c r="H54" s="109"/>
      <c r="I54" s="110"/>
      <c r="J54" s="101"/>
      <c r="K54" s="158"/>
      <c r="L54" s="174"/>
      <c r="M54" s="159">
        <v>599.76</v>
      </c>
      <c r="N54" s="43" t="s">
        <v>173</v>
      </c>
    </row>
    <row r="55" spans="1:14" outlineLevel="2" x14ac:dyDescent="0.2">
      <c r="A55" s="8"/>
      <c r="B55" s="47"/>
      <c r="C55" s="46"/>
      <c r="D55" s="46"/>
      <c r="E55" s="46"/>
      <c r="F55" s="46"/>
      <c r="G55" s="77"/>
      <c r="H55" s="109"/>
      <c r="I55" s="110"/>
      <c r="J55" s="101"/>
      <c r="K55" s="158"/>
      <c r="L55" s="174"/>
      <c r="M55" s="74"/>
    </row>
    <row r="56" spans="1:14" ht="15" outlineLevel="2" x14ac:dyDescent="0.2">
      <c r="A56" s="96" t="s">
        <v>84</v>
      </c>
      <c r="B56" s="93"/>
      <c r="C56" s="95"/>
      <c r="D56" s="95"/>
      <c r="E56" s="95"/>
      <c r="F56" s="95"/>
      <c r="G56" s="95"/>
      <c r="H56" s="117"/>
      <c r="I56" s="108">
        <v>2140</v>
      </c>
      <c r="J56" s="143">
        <v>0</v>
      </c>
      <c r="K56" s="158"/>
      <c r="M56" s="74">
        <v>0</v>
      </c>
      <c r="N56" s="64">
        <v>0</v>
      </c>
    </row>
    <row r="57" spans="1:14" ht="18.75" customHeight="1" outlineLevel="2" x14ac:dyDescent="0.2">
      <c r="A57" s="8"/>
      <c r="B57" s="47">
        <v>0</v>
      </c>
      <c r="C57" s="46">
        <v>168</v>
      </c>
      <c r="D57" s="46">
        <v>200</v>
      </c>
      <c r="E57" s="46">
        <v>13</v>
      </c>
      <c r="F57" s="46">
        <v>2607</v>
      </c>
      <c r="G57" s="77">
        <f>+C57+D57+E57+F57</f>
        <v>2988</v>
      </c>
      <c r="H57" s="109">
        <v>0</v>
      </c>
      <c r="I57" s="110">
        <v>2140</v>
      </c>
      <c r="J57" s="101"/>
      <c r="K57" s="158"/>
      <c r="M57" s="74"/>
    </row>
    <row r="58" spans="1:14" ht="15" outlineLevel="1" x14ac:dyDescent="0.2">
      <c r="A58" s="97" t="s">
        <v>74</v>
      </c>
      <c r="B58" s="93" t="e">
        <f>SUM(#REF!)</f>
        <v>#REF!</v>
      </c>
      <c r="C58" s="93" t="e">
        <f>SUM(#REF!)</f>
        <v>#REF!</v>
      </c>
      <c r="D58" s="93" t="e">
        <f>SUM(#REF!)</f>
        <v>#REF!</v>
      </c>
      <c r="E58" s="93" t="e">
        <f>SUM(#REF!)</f>
        <v>#REF!</v>
      </c>
      <c r="F58" s="93" t="e">
        <f>SUM(#REF!)</f>
        <v>#REF!</v>
      </c>
      <c r="G58" s="93" t="e">
        <f>SUM(#REF!)</f>
        <v>#REF!</v>
      </c>
      <c r="H58" s="108">
        <v>0</v>
      </c>
      <c r="I58" s="119">
        <v>0</v>
      </c>
      <c r="J58" s="106">
        <v>300</v>
      </c>
      <c r="K58" s="176">
        <v>0</v>
      </c>
      <c r="L58" s="168">
        <v>300</v>
      </c>
      <c r="M58" s="192">
        <v>0</v>
      </c>
    </row>
    <row r="59" spans="1:14" outlineLevel="2" x14ac:dyDescent="0.2">
      <c r="A59" s="8" t="s">
        <v>151</v>
      </c>
      <c r="B59" s="47"/>
      <c r="C59" s="46"/>
      <c r="D59" s="46"/>
      <c r="E59" s="46"/>
      <c r="F59" s="46"/>
      <c r="G59" s="77"/>
      <c r="H59" s="109"/>
      <c r="I59" s="111"/>
      <c r="J59" s="109">
        <v>300</v>
      </c>
      <c r="K59" s="115">
        <v>0</v>
      </c>
      <c r="L59" s="174">
        <v>300</v>
      </c>
      <c r="M59" s="74">
        <v>0</v>
      </c>
    </row>
    <row r="60" spans="1:14" outlineLevel="2" x14ac:dyDescent="0.2">
      <c r="A60" s="8"/>
      <c r="B60" s="47"/>
      <c r="C60" s="46"/>
      <c r="D60" s="46"/>
      <c r="E60" s="46"/>
      <c r="F60" s="46"/>
      <c r="G60" s="77"/>
      <c r="H60" s="109"/>
      <c r="I60" s="111"/>
      <c r="J60" s="102"/>
      <c r="K60" s="158"/>
      <c r="M60" s="74"/>
    </row>
    <row r="61" spans="1:14" ht="15" outlineLevel="1" x14ac:dyDescent="0.2">
      <c r="A61" s="97" t="s">
        <v>76</v>
      </c>
      <c r="B61" s="93">
        <f t="shared" ref="B61:H61" si="8">SUM(B62:B63)</f>
        <v>8500</v>
      </c>
      <c r="C61" s="93">
        <f t="shared" si="8"/>
        <v>0</v>
      </c>
      <c r="D61" s="93">
        <f t="shared" si="8"/>
        <v>0</v>
      </c>
      <c r="E61" s="93">
        <f t="shared" si="8"/>
        <v>8500</v>
      </c>
      <c r="F61" s="93">
        <f t="shared" si="8"/>
        <v>0</v>
      </c>
      <c r="G61" s="93">
        <f t="shared" si="8"/>
        <v>8500</v>
      </c>
      <c r="H61" s="108">
        <f t="shared" si="8"/>
        <v>8500</v>
      </c>
      <c r="I61" s="108">
        <v>11135</v>
      </c>
      <c r="J61" s="99">
        <v>8500</v>
      </c>
      <c r="K61" s="168">
        <v>8500</v>
      </c>
      <c r="L61" s="168">
        <v>8500</v>
      </c>
      <c r="M61" s="192">
        <v>9390.82</v>
      </c>
      <c r="N61" s="201" t="s">
        <v>181</v>
      </c>
    </row>
    <row r="62" spans="1:14" outlineLevel="2" x14ac:dyDescent="0.2">
      <c r="A62" s="41" t="s">
        <v>57</v>
      </c>
      <c r="B62" s="47">
        <v>3500</v>
      </c>
      <c r="C62" s="46"/>
      <c r="D62" s="46"/>
      <c r="E62" s="46">
        <v>3500</v>
      </c>
      <c r="F62" s="46">
        <v>0</v>
      </c>
      <c r="G62" s="77">
        <f>+C62+D62+E62+F62</f>
        <v>3500</v>
      </c>
      <c r="H62" s="109">
        <v>3500</v>
      </c>
      <c r="I62" s="110">
        <v>3500</v>
      </c>
      <c r="J62" s="101">
        <v>3500</v>
      </c>
      <c r="K62" s="158">
        <v>3500</v>
      </c>
      <c r="L62" s="174">
        <v>3500</v>
      </c>
      <c r="M62" s="74">
        <v>4390.82</v>
      </c>
    </row>
    <row r="63" spans="1:14" outlineLevel="2" x14ac:dyDescent="0.2">
      <c r="A63" s="41" t="s">
        <v>156</v>
      </c>
      <c r="B63" s="47">
        <v>5000</v>
      </c>
      <c r="C63" s="46"/>
      <c r="D63" s="46"/>
      <c r="E63" s="46">
        <v>5000</v>
      </c>
      <c r="F63" s="46">
        <v>0</v>
      </c>
      <c r="G63" s="77">
        <f>+C63+D63+E63+F63</f>
        <v>5000</v>
      </c>
      <c r="H63" s="109">
        <v>5000</v>
      </c>
      <c r="I63" s="110">
        <v>5000</v>
      </c>
      <c r="J63" s="101"/>
      <c r="K63" s="158"/>
      <c r="L63" s="174">
        <v>5000</v>
      </c>
      <c r="M63" s="74">
        <v>5000</v>
      </c>
    </row>
    <row r="64" spans="1:14" outlineLevel="2" x14ac:dyDescent="0.2">
      <c r="A64" s="41" t="s">
        <v>180</v>
      </c>
      <c r="B64" s="47"/>
      <c r="C64" s="46"/>
      <c r="D64" s="46"/>
      <c r="E64" s="46"/>
      <c r="F64" s="46"/>
      <c r="G64" s="77"/>
      <c r="H64" s="109"/>
      <c r="I64" s="110"/>
      <c r="J64" s="101">
        <v>5000</v>
      </c>
      <c r="K64" s="158">
        <v>5000</v>
      </c>
      <c r="L64" s="172"/>
      <c r="M64" s="172">
        <v>0</v>
      </c>
      <c r="N64" s="64">
        <v>5000</v>
      </c>
    </row>
    <row r="65" spans="1:14" outlineLevel="2" x14ac:dyDescent="0.2">
      <c r="A65" s="41"/>
      <c r="B65" s="47"/>
      <c r="C65" s="46"/>
      <c r="D65" s="46"/>
      <c r="E65" s="46"/>
      <c r="F65" s="46"/>
      <c r="G65" s="77"/>
      <c r="H65" s="109"/>
      <c r="I65" s="120"/>
      <c r="J65" s="102"/>
      <c r="K65" s="158"/>
      <c r="M65" s="74"/>
      <c r="N65" s="64"/>
    </row>
    <row r="66" spans="1:14" ht="15" outlineLevel="1" x14ac:dyDescent="0.2">
      <c r="A66" s="97" t="s">
        <v>78</v>
      </c>
      <c r="B66" s="93">
        <f t="shared" ref="B66:H66" si="9">SUM(B67:B68)</f>
        <v>5000</v>
      </c>
      <c r="C66" s="93">
        <f t="shared" si="9"/>
        <v>0</v>
      </c>
      <c r="D66" s="93">
        <f t="shared" si="9"/>
        <v>0</v>
      </c>
      <c r="E66" s="93">
        <f t="shared" si="9"/>
        <v>0</v>
      </c>
      <c r="F66" s="93">
        <f t="shared" si="9"/>
        <v>0</v>
      </c>
      <c r="G66" s="93">
        <f t="shared" si="9"/>
        <v>0</v>
      </c>
      <c r="H66" s="108">
        <f t="shared" si="9"/>
        <v>5000</v>
      </c>
      <c r="I66" s="117">
        <v>1115</v>
      </c>
      <c r="J66" s="105">
        <f>+J67+J68</f>
        <v>2700</v>
      </c>
      <c r="K66" s="93">
        <v>894.88</v>
      </c>
      <c r="L66" s="168">
        <v>2700</v>
      </c>
      <c r="M66" s="192">
        <v>0</v>
      </c>
      <c r="N66" s="64">
        <v>2500</v>
      </c>
    </row>
    <row r="67" spans="1:14" outlineLevel="2" x14ac:dyDescent="0.2">
      <c r="A67" s="8" t="s">
        <v>110</v>
      </c>
      <c r="B67" s="47">
        <v>5000</v>
      </c>
      <c r="C67" s="46"/>
      <c r="D67" s="46"/>
      <c r="E67" s="46"/>
      <c r="F67" s="46"/>
      <c r="G67" s="77">
        <f t="shared" ref="G67:G72" si="10">+C67+D67+E67+F67</f>
        <v>0</v>
      </c>
      <c r="H67" s="109">
        <v>5000</v>
      </c>
      <c r="I67" s="110">
        <v>1115</v>
      </c>
      <c r="J67" s="100">
        <v>2500</v>
      </c>
      <c r="K67" s="158">
        <v>655</v>
      </c>
      <c r="L67" s="174">
        <v>2500</v>
      </c>
      <c r="M67" s="74">
        <v>0</v>
      </c>
      <c r="N67" s="64">
        <v>2500</v>
      </c>
    </row>
    <row r="68" spans="1:14" outlineLevel="2" x14ac:dyDescent="0.2">
      <c r="A68" s="8" t="s">
        <v>11</v>
      </c>
      <c r="B68" s="47"/>
      <c r="C68" s="46"/>
      <c r="D68" s="46"/>
      <c r="E68" s="46"/>
      <c r="F68" s="46"/>
      <c r="G68" s="77">
        <f t="shared" si="10"/>
        <v>0</v>
      </c>
      <c r="H68" s="109"/>
      <c r="I68" s="111"/>
      <c r="J68" s="101">
        <v>200</v>
      </c>
      <c r="K68" s="115">
        <v>0</v>
      </c>
      <c r="L68" s="174">
        <v>200</v>
      </c>
      <c r="M68" s="74">
        <v>0</v>
      </c>
    </row>
    <row r="69" spans="1:14" outlineLevel="2" x14ac:dyDescent="0.2">
      <c r="A69" s="8" t="s">
        <v>150</v>
      </c>
      <c r="B69" s="47"/>
      <c r="C69" s="46"/>
      <c r="D69" s="46"/>
      <c r="E69" s="46"/>
      <c r="F69" s="46"/>
      <c r="G69" s="77"/>
      <c r="H69" s="109"/>
      <c r="I69" s="111"/>
      <c r="J69" s="102"/>
      <c r="K69" s="158">
        <v>239.88</v>
      </c>
      <c r="M69" s="74">
        <v>0</v>
      </c>
    </row>
    <row r="70" spans="1:14" outlineLevel="2" x14ac:dyDescent="0.2">
      <c r="A70" s="92"/>
      <c r="B70" s="47"/>
      <c r="C70" s="46"/>
      <c r="D70" s="46"/>
      <c r="E70" s="46"/>
      <c r="F70" s="46"/>
      <c r="G70" s="77"/>
      <c r="H70" s="109"/>
      <c r="I70" s="111"/>
      <c r="J70" s="102"/>
      <c r="K70" s="158"/>
      <c r="M70" s="74"/>
    </row>
    <row r="71" spans="1:14" ht="30" outlineLevel="1" x14ac:dyDescent="0.2">
      <c r="A71" s="97" t="s">
        <v>79</v>
      </c>
      <c r="B71" s="93">
        <f t="shared" ref="B71:H71" si="11">SUM(B72:B72)</f>
        <v>1500</v>
      </c>
      <c r="C71" s="93">
        <f t="shared" si="11"/>
        <v>0</v>
      </c>
      <c r="D71" s="93">
        <f t="shared" si="11"/>
        <v>0</v>
      </c>
      <c r="E71" s="93">
        <f t="shared" si="11"/>
        <v>0</v>
      </c>
      <c r="F71" s="93">
        <f t="shared" si="11"/>
        <v>0</v>
      </c>
      <c r="G71" s="93">
        <f t="shared" si="11"/>
        <v>0</v>
      </c>
      <c r="H71" s="108">
        <f t="shared" si="11"/>
        <v>1500</v>
      </c>
      <c r="I71" s="145">
        <v>0</v>
      </c>
      <c r="J71" s="99">
        <v>1500</v>
      </c>
      <c r="K71" s="176">
        <v>0</v>
      </c>
      <c r="L71" s="176">
        <v>0</v>
      </c>
      <c r="M71" s="192">
        <v>0</v>
      </c>
      <c r="N71" s="43">
        <v>0</v>
      </c>
    </row>
    <row r="72" spans="1:14" outlineLevel="2" x14ac:dyDescent="0.2">
      <c r="A72" s="8" t="s">
        <v>159</v>
      </c>
      <c r="B72" s="47">
        <v>1500</v>
      </c>
      <c r="C72" s="46"/>
      <c r="D72" s="46"/>
      <c r="E72" s="46"/>
      <c r="F72" s="46"/>
      <c r="G72" s="77">
        <f t="shared" si="10"/>
        <v>0</v>
      </c>
      <c r="H72" s="109">
        <v>1500</v>
      </c>
      <c r="I72" s="146">
        <v>0</v>
      </c>
      <c r="J72" s="101">
        <v>1500</v>
      </c>
      <c r="K72" s="115">
        <v>0</v>
      </c>
      <c r="L72" s="177">
        <v>0</v>
      </c>
      <c r="M72" s="74">
        <v>0</v>
      </c>
      <c r="N72" s="43">
        <v>0</v>
      </c>
    </row>
    <row r="73" spans="1:14" outlineLevel="2" x14ac:dyDescent="0.2">
      <c r="A73" s="8"/>
      <c r="B73" s="47"/>
      <c r="C73" s="46"/>
      <c r="D73" s="46"/>
      <c r="E73" s="46"/>
      <c r="F73" s="46"/>
      <c r="G73" s="77"/>
      <c r="H73" s="121"/>
      <c r="I73" s="110"/>
      <c r="J73" s="107"/>
    </row>
    <row r="74" spans="1:14" outlineLevel="2" x14ac:dyDescent="0.2">
      <c r="A74" s="8"/>
      <c r="B74" s="47"/>
      <c r="C74" s="46"/>
      <c r="D74" s="46"/>
      <c r="E74" s="46"/>
      <c r="F74" s="46"/>
      <c r="G74" s="77"/>
      <c r="H74" s="121"/>
      <c r="I74" s="118"/>
      <c r="J74" s="107"/>
    </row>
    <row r="75" spans="1:14" outlineLevel="2" x14ac:dyDescent="0.2">
      <c r="B75" s="47"/>
      <c r="C75" s="46"/>
      <c r="D75" s="46"/>
      <c r="E75" s="46"/>
      <c r="F75" s="46"/>
      <c r="G75" s="77"/>
    </row>
    <row r="76" spans="1:14" outlineLevel="2" x14ac:dyDescent="0.2">
      <c r="A76" s="8"/>
      <c r="B76" s="47"/>
      <c r="C76" s="46"/>
      <c r="D76" s="46"/>
      <c r="E76" s="46"/>
      <c r="F76" s="46"/>
      <c r="G76" s="77"/>
    </row>
    <row r="77" spans="1:14" outlineLevel="2" x14ac:dyDescent="0.2">
      <c r="A77" s="8"/>
      <c r="B77" s="46"/>
      <c r="C77" s="46"/>
      <c r="D77" s="46"/>
      <c r="E77" s="46"/>
      <c r="F77" s="46"/>
      <c r="G77" s="77"/>
    </row>
    <row r="78" spans="1:14" outlineLevel="2" x14ac:dyDescent="0.2">
      <c r="A78" s="44"/>
      <c r="B78" s="47"/>
      <c r="C78" s="46"/>
      <c r="D78" s="46"/>
      <c r="E78" s="46"/>
      <c r="F78" s="46"/>
      <c r="G78" s="77"/>
    </row>
    <row r="79" spans="1:14" outlineLevel="2" x14ac:dyDescent="0.2">
      <c r="A79" s="8"/>
      <c r="B79" s="47"/>
      <c r="C79" s="46"/>
      <c r="D79" s="46"/>
      <c r="E79" s="46"/>
      <c r="F79" s="46"/>
      <c r="G79" s="77"/>
    </row>
    <row r="80" spans="1:14" x14ac:dyDescent="0.2">
      <c r="A80" s="8"/>
      <c r="B80" s="46"/>
      <c r="C80" s="46"/>
      <c r="D80" s="46"/>
      <c r="E80" s="46"/>
      <c r="F80" s="46"/>
      <c r="G80" s="77"/>
    </row>
    <row r="81" spans="1:11" x14ac:dyDescent="0.2">
      <c r="A81" s="44"/>
      <c r="B81" s="48"/>
      <c r="C81" s="48"/>
      <c r="D81" s="48"/>
      <c r="E81" s="48"/>
      <c r="F81" s="48"/>
      <c r="G81" s="53"/>
      <c r="H81" s="48"/>
      <c r="I81" s="60"/>
      <c r="J81" s="91"/>
      <c r="K81" s="48"/>
    </row>
    <row r="82" spans="1:11" x14ac:dyDescent="0.2">
      <c r="A82" s="44"/>
    </row>
  </sheetData>
  <phoneticPr fontId="39" type="noConversion"/>
  <pageMargins left="0.7" right="0.7" top="0.75" bottom="0.75" header="0.3" footer="0.3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80"/>
  <sheetViews>
    <sheetView workbookViewId="0"/>
  </sheetViews>
  <sheetFormatPr defaultColWidth="8.85546875" defaultRowHeight="12.75" outlineLevelRow="2" x14ac:dyDescent="0.2"/>
  <cols>
    <col min="1" max="1" width="23.42578125" style="12" customWidth="1"/>
    <col min="2" max="2" width="15.42578125" style="2" customWidth="1"/>
    <col min="3" max="3" width="15.42578125" style="2" hidden="1" customWidth="1"/>
    <col min="4" max="6" width="15.42578125" style="9" hidden="1" customWidth="1"/>
    <col min="7" max="7" width="13.42578125" style="9" customWidth="1"/>
    <col min="8" max="8" width="14.42578125" style="9" customWidth="1"/>
    <col min="9" max="16384" width="8.85546875" style="9"/>
  </cols>
  <sheetData>
    <row r="1" spans="1:10" ht="13.5" customHeight="1" x14ac:dyDescent="0.2">
      <c r="A1" s="20"/>
      <c r="B1" s="5" t="s">
        <v>33</v>
      </c>
      <c r="C1" s="21" t="s">
        <v>25</v>
      </c>
      <c r="D1" s="21" t="s">
        <v>31</v>
      </c>
      <c r="E1" s="21" t="s">
        <v>26</v>
      </c>
      <c r="F1" s="21" t="s">
        <v>27</v>
      </c>
      <c r="G1" s="21" t="s">
        <v>28</v>
      </c>
      <c r="H1" s="9" t="s">
        <v>29</v>
      </c>
      <c r="I1" s="2"/>
    </row>
    <row r="2" spans="1:10" x14ac:dyDescent="0.2">
      <c r="A2" s="22" t="s">
        <v>63</v>
      </c>
      <c r="B2" s="3">
        <f>B4+B12+B17+B23+B29+B36</f>
        <v>72633</v>
      </c>
      <c r="C2" s="3">
        <f>C4+C12+C17+C23+C29+C36</f>
        <v>28886.85</v>
      </c>
      <c r="D2" s="3">
        <f>D4+D12+D17+D23+D29+D36</f>
        <v>36445.530000000006</v>
      </c>
      <c r="E2" s="3">
        <f>E4+E12+E17+E23+E29+E36</f>
        <v>17542.679999999997</v>
      </c>
      <c r="F2" s="3">
        <f>F4+F12+F17+F23+F29+F36</f>
        <v>16791.68</v>
      </c>
      <c r="G2" s="23">
        <f>+C2+D2+E2+F2</f>
        <v>99666.739999999991</v>
      </c>
      <c r="H2" s="10">
        <f>+G2-B2</f>
        <v>27033.739999999991</v>
      </c>
      <c r="I2" s="2"/>
    </row>
    <row r="3" spans="1:10" outlineLevel="1" x14ac:dyDescent="0.2">
      <c r="A3" s="20"/>
      <c r="C3" s="21"/>
      <c r="D3" s="21"/>
      <c r="E3" s="21"/>
      <c r="F3" s="21"/>
      <c r="G3" s="21"/>
      <c r="H3" s="10">
        <f t="shared" ref="H3:H40" si="0">+G3-B3</f>
        <v>0</v>
      </c>
      <c r="I3" s="2"/>
    </row>
    <row r="4" spans="1:10" ht="14.25" customHeight="1" outlineLevel="1" collapsed="1" x14ac:dyDescent="0.2">
      <c r="A4" s="22" t="s">
        <v>74</v>
      </c>
      <c r="B4" s="3">
        <f>SUM(B5:B11)</f>
        <v>56370</v>
      </c>
      <c r="C4" s="24">
        <f>+C5+C6+C7+C8+C9+C10+C11</f>
        <v>27730</v>
      </c>
      <c r="D4" s="24">
        <f>+D5+D6+D7+D8+D9+D10+D11</f>
        <v>9291</v>
      </c>
      <c r="E4" s="24">
        <f>+E5+E6+E7+E8+E9+E10+E11</f>
        <v>4040</v>
      </c>
      <c r="F4" s="24">
        <f>+F5+F6+F7+F8+F9+F10+F11</f>
        <v>1060.99</v>
      </c>
      <c r="G4" s="24">
        <f>+C4+D4+E4+F4</f>
        <v>42121.99</v>
      </c>
      <c r="H4" s="10">
        <f t="shared" si="0"/>
        <v>-14248.010000000002</v>
      </c>
      <c r="I4" s="2"/>
    </row>
    <row r="5" spans="1:10" hidden="1" outlineLevel="2" x14ac:dyDescent="0.2">
      <c r="A5" s="20" t="s">
        <v>44</v>
      </c>
      <c r="B5" s="2">
        <v>45000</v>
      </c>
      <c r="C5" s="2">
        <v>26440</v>
      </c>
      <c r="D5" s="2">
        <v>6141</v>
      </c>
      <c r="E5" s="2">
        <v>3320</v>
      </c>
      <c r="F5" s="2">
        <v>700.99</v>
      </c>
      <c r="G5" s="2">
        <f>+C5+D5+E5+F5</f>
        <v>36601.99</v>
      </c>
      <c r="H5" s="10">
        <f t="shared" si="0"/>
        <v>-8398.010000000002</v>
      </c>
      <c r="I5" s="2" t="s">
        <v>118</v>
      </c>
    </row>
    <row r="6" spans="1:10" hidden="1" outlineLevel="2" x14ac:dyDescent="0.2">
      <c r="A6" s="20" t="s">
        <v>45</v>
      </c>
      <c r="B6" s="2">
        <v>5000</v>
      </c>
      <c r="C6" s="2">
        <v>200</v>
      </c>
      <c r="D6" s="2">
        <v>500</v>
      </c>
      <c r="E6" s="2">
        <v>155</v>
      </c>
      <c r="F6" s="2">
        <v>100</v>
      </c>
      <c r="G6" s="2">
        <f t="shared" ref="G6:G40" si="1">+C6+D6+E6+F6</f>
        <v>955</v>
      </c>
      <c r="H6" s="10">
        <f t="shared" si="0"/>
        <v>-4045</v>
      </c>
      <c r="I6" s="2"/>
      <c r="J6" s="9" t="s">
        <v>120</v>
      </c>
    </row>
    <row r="7" spans="1:10" hidden="1" outlineLevel="2" x14ac:dyDescent="0.2">
      <c r="A7" s="20" t="s">
        <v>46</v>
      </c>
      <c r="B7" s="2">
        <v>5000</v>
      </c>
      <c r="C7" s="2">
        <v>975</v>
      </c>
      <c r="D7" s="2">
        <v>2500</v>
      </c>
      <c r="E7" s="2">
        <v>500</v>
      </c>
      <c r="F7" s="2">
        <v>70</v>
      </c>
      <c r="G7" s="2">
        <f t="shared" si="1"/>
        <v>4045</v>
      </c>
      <c r="H7" s="10">
        <f t="shared" si="0"/>
        <v>-955</v>
      </c>
      <c r="I7" s="2"/>
    </row>
    <row r="8" spans="1:10" hidden="1" outlineLevel="2" x14ac:dyDescent="0.2">
      <c r="A8" s="20" t="s">
        <v>47</v>
      </c>
      <c r="B8" s="2">
        <v>1000</v>
      </c>
      <c r="D8" s="2"/>
      <c r="E8" s="2"/>
      <c r="F8" s="2">
        <v>0</v>
      </c>
      <c r="G8" s="2">
        <f t="shared" si="1"/>
        <v>0</v>
      </c>
      <c r="H8" s="10">
        <f t="shared" si="0"/>
        <v>-1000</v>
      </c>
      <c r="I8" s="2"/>
    </row>
    <row r="9" spans="1:10" hidden="1" outlineLevel="2" x14ac:dyDescent="0.2">
      <c r="A9" s="20" t="s">
        <v>96</v>
      </c>
      <c r="B9" s="2">
        <v>250</v>
      </c>
      <c r="C9" s="2">
        <v>40</v>
      </c>
      <c r="D9" s="2">
        <v>100</v>
      </c>
      <c r="E9" s="2">
        <v>40</v>
      </c>
      <c r="F9" s="2">
        <v>140</v>
      </c>
      <c r="G9" s="2">
        <f t="shared" si="1"/>
        <v>320</v>
      </c>
      <c r="H9" s="10">
        <f t="shared" si="0"/>
        <v>70</v>
      </c>
      <c r="I9" s="2"/>
    </row>
    <row r="10" spans="1:10" hidden="1" outlineLevel="2" x14ac:dyDescent="0.2">
      <c r="A10" s="20" t="s">
        <v>48</v>
      </c>
      <c r="B10" s="2">
        <v>20</v>
      </c>
      <c r="C10" s="2">
        <v>75</v>
      </c>
      <c r="D10" s="2">
        <v>50</v>
      </c>
      <c r="E10" s="2">
        <v>25</v>
      </c>
      <c r="F10" s="2">
        <v>50</v>
      </c>
      <c r="G10" s="2">
        <f t="shared" si="1"/>
        <v>200</v>
      </c>
      <c r="H10" s="10">
        <f t="shared" si="0"/>
        <v>180</v>
      </c>
      <c r="I10" s="2"/>
    </row>
    <row r="11" spans="1:10" hidden="1" outlineLevel="2" x14ac:dyDescent="0.2">
      <c r="A11" s="20" t="s">
        <v>49</v>
      </c>
      <c r="B11" s="2">
        <v>100</v>
      </c>
      <c r="D11" s="2"/>
      <c r="E11" s="2"/>
      <c r="F11" s="2">
        <v>0</v>
      </c>
      <c r="G11" s="2">
        <f t="shared" si="1"/>
        <v>0</v>
      </c>
      <c r="H11" s="10">
        <f t="shared" si="0"/>
        <v>-100</v>
      </c>
      <c r="I11" s="2"/>
    </row>
    <row r="12" spans="1:10" ht="12.75" customHeight="1" outlineLevel="1" collapsed="1" x14ac:dyDescent="0.2">
      <c r="A12" s="22" t="s">
        <v>75</v>
      </c>
      <c r="B12" s="3">
        <f>SUM(B13:B16)</f>
        <v>6750</v>
      </c>
      <c r="C12" s="3">
        <f>+C13+C14+C15+C16</f>
        <v>150</v>
      </c>
      <c r="D12" s="3">
        <f>+D13+D14+D15+D16</f>
        <v>600</v>
      </c>
      <c r="E12" s="3">
        <f>+E13+E14+E15+E16</f>
        <v>4599.49</v>
      </c>
      <c r="F12" s="3">
        <f>+F13+F14+F15+F16</f>
        <v>500</v>
      </c>
      <c r="G12" s="3">
        <f t="shared" si="1"/>
        <v>5849.49</v>
      </c>
      <c r="H12" s="10">
        <f t="shared" si="0"/>
        <v>-900.51000000000022</v>
      </c>
      <c r="I12" s="2"/>
    </row>
    <row r="13" spans="1:10" hidden="1" outlineLevel="2" x14ac:dyDescent="0.2">
      <c r="A13" s="20" t="s">
        <v>97</v>
      </c>
      <c r="B13" s="2">
        <v>3000</v>
      </c>
      <c r="D13" s="2"/>
      <c r="E13" s="2"/>
      <c r="F13" s="2">
        <v>0</v>
      </c>
      <c r="G13" s="2">
        <f t="shared" si="1"/>
        <v>0</v>
      </c>
      <c r="H13" s="10">
        <f t="shared" si="0"/>
        <v>-3000</v>
      </c>
      <c r="I13" s="2"/>
    </row>
    <row r="14" spans="1:10" hidden="1" outlineLevel="2" x14ac:dyDescent="0.2">
      <c r="A14" s="20" t="s">
        <v>64</v>
      </c>
      <c r="B14" s="2">
        <v>250</v>
      </c>
      <c r="C14" s="2">
        <v>150</v>
      </c>
      <c r="D14" s="2"/>
      <c r="E14" s="2"/>
      <c r="F14" s="2"/>
      <c r="G14" s="2">
        <f t="shared" si="1"/>
        <v>150</v>
      </c>
      <c r="H14" s="10">
        <f t="shared" si="0"/>
        <v>-100</v>
      </c>
      <c r="I14" s="2"/>
    </row>
    <row r="15" spans="1:10" hidden="1" outlineLevel="2" x14ac:dyDescent="0.2">
      <c r="A15" s="20" t="s">
        <v>107</v>
      </c>
      <c r="B15" s="2">
        <v>3500</v>
      </c>
      <c r="D15" s="2">
        <v>600</v>
      </c>
      <c r="E15" s="2">
        <v>4599.49</v>
      </c>
      <c r="F15" s="2">
        <v>500</v>
      </c>
      <c r="G15" s="2">
        <f t="shared" si="1"/>
        <v>5699.49</v>
      </c>
      <c r="H15" s="10">
        <f t="shared" si="0"/>
        <v>2199.4899999999998</v>
      </c>
      <c r="I15" s="2"/>
    </row>
    <row r="16" spans="1:10" hidden="1" outlineLevel="2" x14ac:dyDescent="0.2">
      <c r="A16" s="20" t="s">
        <v>139</v>
      </c>
      <c r="B16" s="2">
        <v>0</v>
      </c>
      <c r="D16" s="2"/>
      <c r="E16" s="2"/>
      <c r="F16" s="2"/>
      <c r="G16" s="2">
        <f t="shared" si="1"/>
        <v>0</v>
      </c>
      <c r="H16" s="10">
        <f t="shared" si="0"/>
        <v>0</v>
      </c>
      <c r="I16" s="2"/>
    </row>
    <row r="17" spans="1:9" outlineLevel="1" collapsed="1" x14ac:dyDescent="0.2">
      <c r="A17" s="22" t="s">
        <v>76</v>
      </c>
      <c r="B17" s="3">
        <f t="shared" ref="B17:G17" si="2">SUM(B18:B22)</f>
        <v>3500</v>
      </c>
      <c r="C17" s="3">
        <f t="shared" si="2"/>
        <v>0</v>
      </c>
      <c r="D17" s="3">
        <f t="shared" si="2"/>
        <v>25000</v>
      </c>
      <c r="E17" s="3">
        <f t="shared" si="2"/>
        <v>8500</v>
      </c>
      <c r="F17" s="3">
        <f t="shared" si="2"/>
        <v>14305.580000000002</v>
      </c>
      <c r="G17" s="3">
        <f t="shared" si="2"/>
        <v>47805.58</v>
      </c>
      <c r="H17" s="10">
        <f t="shared" si="0"/>
        <v>44305.58</v>
      </c>
      <c r="I17" s="2"/>
    </row>
    <row r="18" spans="1:9" hidden="1" outlineLevel="2" x14ac:dyDescent="0.2">
      <c r="A18" s="20" t="s">
        <v>14</v>
      </c>
      <c r="B18" s="2">
        <v>0</v>
      </c>
      <c r="D18" s="2"/>
      <c r="E18" s="2">
        <v>5000</v>
      </c>
      <c r="F18" s="2"/>
      <c r="G18" s="2">
        <f t="shared" si="1"/>
        <v>5000</v>
      </c>
      <c r="H18" s="10">
        <f t="shared" si="0"/>
        <v>5000</v>
      </c>
      <c r="I18" s="2" t="s">
        <v>24</v>
      </c>
    </row>
    <row r="19" spans="1:9" hidden="1" outlineLevel="2" x14ac:dyDescent="0.2">
      <c r="A19" s="20" t="s">
        <v>121</v>
      </c>
      <c r="D19" s="2"/>
      <c r="E19" s="2"/>
      <c r="F19" s="2">
        <v>4734.55</v>
      </c>
      <c r="G19" s="2">
        <f t="shared" si="1"/>
        <v>4734.55</v>
      </c>
      <c r="H19" s="10">
        <f t="shared" si="0"/>
        <v>4734.55</v>
      </c>
      <c r="I19" s="2"/>
    </row>
    <row r="20" spans="1:9" hidden="1" outlineLevel="2" x14ac:dyDescent="0.2">
      <c r="A20" s="20" t="s">
        <v>109</v>
      </c>
      <c r="B20" s="2">
        <v>3500</v>
      </c>
      <c r="D20" s="2"/>
      <c r="E20" s="2">
        <v>3500</v>
      </c>
      <c r="F20" s="2">
        <v>9571.0300000000007</v>
      </c>
      <c r="G20" s="2">
        <f t="shared" si="1"/>
        <v>13071.03</v>
      </c>
      <c r="H20" s="10">
        <f t="shared" si="0"/>
        <v>9571.0300000000007</v>
      </c>
      <c r="I20" s="2" t="s">
        <v>30</v>
      </c>
    </row>
    <row r="21" spans="1:9" hidden="1" outlineLevel="2" x14ac:dyDescent="0.2">
      <c r="A21" s="20" t="s">
        <v>122</v>
      </c>
      <c r="D21" s="2">
        <v>25000</v>
      </c>
      <c r="E21" s="2"/>
      <c r="F21" s="2"/>
      <c r="G21" s="2">
        <f t="shared" si="1"/>
        <v>25000</v>
      </c>
      <c r="H21" s="10">
        <f t="shared" si="0"/>
        <v>25000</v>
      </c>
      <c r="I21" s="2"/>
    </row>
    <row r="22" spans="1:9" hidden="1" outlineLevel="2" x14ac:dyDescent="0.2">
      <c r="A22" s="20" t="s">
        <v>15</v>
      </c>
      <c r="B22" s="2">
        <v>0</v>
      </c>
      <c r="D22" s="2"/>
      <c r="E22" s="2"/>
      <c r="F22" s="2"/>
      <c r="G22" s="2">
        <f t="shared" si="1"/>
        <v>0</v>
      </c>
      <c r="H22" s="10">
        <f t="shared" si="0"/>
        <v>0</v>
      </c>
      <c r="I22" s="2"/>
    </row>
    <row r="23" spans="1:9" ht="22.5" outlineLevel="1" collapsed="1" x14ac:dyDescent="0.2">
      <c r="A23" s="22" t="s">
        <v>60</v>
      </c>
      <c r="B23" s="3">
        <f>SUM(B24)</f>
        <v>500</v>
      </c>
      <c r="C23" s="3">
        <f>+C24</f>
        <v>0</v>
      </c>
      <c r="D23" s="3">
        <f>+D24</f>
        <v>910</v>
      </c>
      <c r="E23" s="3">
        <f>+E24</f>
        <v>400</v>
      </c>
      <c r="F23" s="3">
        <f>+F24</f>
        <v>102</v>
      </c>
      <c r="G23" s="3">
        <f t="shared" si="1"/>
        <v>1412</v>
      </c>
      <c r="H23" s="10">
        <f t="shared" si="0"/>
        <v>912</v>
      </c>
      <c r="I23" s="2"/>
    </row>
    <row r="24" spans="1:9" ht="24" hidden="1" customHeight="1" outlineLevel="2" x14ac:dyDescent="0.2">
      <c r="A24" s="20" t="s">
        <v>116</v>
      </c>
      <c r="B24" s="2">
        <v>500</v>
      </c>
      <c r="D24" s="2">
        <v>910</v>
      </c>
      <c r="E24" s="2">
        <v>400</v>
      </c>
      <c r="F24" s="2">
        <v>102</v>
      </c>
      <c r="G24" s="2">
        <f t="shared" si="1"/>
        <v>1412</v>
      </c>
      <c r="H24" s="10">
        <f t="shared" si="0"/>
        <v>912</v>
      </c>
      <c r="I24" s="2"/>
    </row>
    <row r="25" spans="1:9" ht="22.5" outlineLevel="1" x14ac:dyDescent="0.2">
      <c r="A25" s="22" t="s">
        <v>78</v>
      </c>
      <c r="B25" s="3">
        <v>0</v>
      </c>
      <c r="D25" s="2"/>
      <c r="E25" s="2"/>
      <c r="F25" s="2"/>
      <c r="G25" s="2">
        <f>+C25+D25+E25+F25</f>
        <v>0</v>
      </c>
      <c r="H25" s="10">
        <f t="shared" si="0"/>
        <v>0</v>
      </c>
      <c r="I25" s="2"/>
    </row>
    <row r="26" spans="1:9" ht="22.5" outlineLevel="1" x14ac:dyDescent="0.2">
      <c r="A26" s="25" t="s">
        <v>3</v>
      </c>
      <c r="B26" s="4">
        <v>0</v>
      </c>
      <c r="D26" s="2"/>
      <c r="E26" s="2"/>
      <c r="F26" s="2"/>
      <c r="G26" s="2">
        <f t="shared" si="1"/>
        <v>0</v>
      </c>
      <c r="H26" s="10">
        <f t="shared" si="0"/>
        <v>0</v>
      </c>
      <c r="I26" s="2"/>
    </row>
    <row r="27" spans="1:9" ht="22.5" outlineLevel="1" x14ac:dyDescent="0.2">
      <c r="A27" s="22" t="s">
        <v>98</v>
      </c>
      <c r="B27" s="4">
        <v>0</v>
      </c>
      <c r="D27" s="2"/>
      <c r="E27" s="2"/>
      <c r="F27" s="2"/>
      <c r="G27" s="2">
        <f t="shared" si="1"/>
        <v>0</v>
      </c>
      <c r="H27" s="10">
        <f t="shared" si="0"/>
        <v>0</v>
      </c>
      <c r="I27" s="2"/>
    </row>
    <row r="28" spans="1:9" ht="22.5" outlineLevel="1" x14ac:dyDescent="0.2">
      <c r="A28" s="22" t="s">
        <v>2</v>
      </c>
      <c r="B28" s="4">
        <v>0</v>
      </c>
      <c r="D28" s="2"/>
      <c r="E28" s="2"/>
      <c r="F28" s="2"/>
      <c r="G28" s="2">
        <f t="shared" si="1"/>
        <v>0</v>
      </c>
      <c r="H28" s="10">
        <f t="shared" si="0"/>
        <v>0</v>
      </c>
      <c r="I28" s="2"/>
    </row>
    <row r="29" spans="1:9" outlineLevel="1" collapsed="1" x14ac:dyDescent="0.2">
      <c r="A29" s="22" t="s">
        <v>50</v>
      </c>
      <c r="B29" s="3">
        <f>SUM(B30:B35)</f>
        <v>4313</v>
      </c>
      <c r="C29" s="3">
        <f>SUM(C30:C35)</f>
        <v>191.5</v>
      </c>
      <c r="D29" s="3">
        <f>SUM(D30:D35)</f>
        <v>113.87</v>
      </c>
      <c r="E29" s="3">
        <f>SUM(E30:E35)</f>
        <v>3.19</v>
      </c>
      <c r="F29" s="3">
        <f>SUM(F30:F35)</f>
        <v>2.4900000000000002</v>
      </c>
      <c r="G29" s="3">
        <f>+C29+D29+E29+F29</f>
        <v>311.05</v>
      </c>
      <c r="H29" s="10">
        <f t="shared" si="0"/>
        <v>-4001.95</v>
      </c>
      <c r="I29" s="2"/>
    </row>
    <row r="30" spans="1:9" hidden="1" outlineLevel="2" x14ac:dyDescent="0.2">
      <c r="A30" s="20" t="s">
        <v>108</v>
      </c>
      <c r="B30" s="2">
        <v>0</v>
      </c>
      <c r="D30" s="2"/>
      <c r="E30" s="2"/>
      <c r="F30" s="2"/>
      <c r="G30" s="2">
        <f t="shared" si="1"/>
        <v>0</v>
      </c>
      <c r="H30" s="10">
        <f t="shared" si="0"/>
        <v>0</v>
      </c>
      <c r="I30" s="2"/>
    </row>
    <row r="31" spans="1:9" hidden="1" outlineLevel="2" x14ac:dyDescent="0.2">
      <c r="A31" s="20" t="s">
        <v>51</v>
      </c>
      <c r="B31" s="2">
        <v>600</v>
      </c>
      <c r="C31" s="2">
        <v>40</v>
      </c>
      <c r="D31" s="2"/>
      <c r="E31" s="2"/>
      <c r="F31" s="2">
        <v>0</v>
      </c>
      <c r="G31" s="2">
        <f t="shared" si="1"/>
        <v>40</v>
      </c>
      <c r="H31" s="10">
        <f t="shared" si="0"/>
        <v>-560</v>
      </c>
      <c r="I31" s="2"/>
    </row>
    <row r="32" spans="1:9" hidden="1" outlineLevel="2" x14ac:dyDescent="0.2">
      <c r="A32" s="20" t="s">
        <v>56</v>
      </c>
      <c r="B32" s="2">
        <v>100</v>
      </c>
      <c r="C32" s="26" t="s">
        <v>23</v>
      </c>
      <c r="D32" s="26">
        <v>110</v>
      </c>
      <c r="E32" s="26"/>
      <c r="F32" s="26">
        <v>0</v>
      </c>
      <c r="G32" s="26">
        <v>110</v>
      </c>
      <c r="H32" s="10">
        <f t="shared" si="0"/>
        <v>10</v>
      </c>
      <c r="I32" s="2"/>
    </row>
    <row r="33" spans="1:9" hidden="1" outlineLevel="2" x14ac:dyDescent="0.2">
      <c r="A33" s="20" t="s">
        <v>4</v>
      </c>
      <c r="B33" s="2">
        <v>13</v>
      </c>
      <c r="C33" s="2">
        <v>4.88</v>
      </c>
      <c r="D33" s="2">
        <v>3.87</v>
      </c>
      <c r="E33" s="2">
        <v>3.19</v>
      </c>
      <c r="F33" s="2">
        <v>2.4900000000000002</v>
      </c>
      <c r="G33" s="2">
        <f t="shared" si="1"/>
        <v>14.43</v>
      </c>
      <c r="H33" s="10">
        <f t="shared" si="0"/>
        <v>1.4299999999999997</v>
      </c>
      <c r="I33" s="2"/>
    </row>
    <row r="34" spans="1:9" hidden="1" outlineLevel="2" x14ac:dyDescent="0.2">
      <c r="A34" s="20" t="s">
        <v>140</v>
      </c>
      <c r="B34" s="2">
        <v>3500</v>
      </c>
      <c r="C34" s="2">
        <v>146.62</v>
      </c>
      <c r="D34" s="2"/>
      <c r="E34" s="2"/>
      <c r="F34" s="2"/>
      <c r="G34" s="2">
        <v>146.62</v>
      </c>
      <c r="H34" s="10">
        <f t="shared" si="0"/>
        <v>-3353.38</v>
      </c>
      <c r="I34" s="2"/>
    </row>
    <row r="35" spans="1:9" hidden="1" outlineLevel="2" x14ac:dyDescent="0.2">
      <c r="A35" s="20" t="s">
        <v>12</v>
      </c>
      <c r="B35" s="2">
        <v>100</v>
      </c>
      <c r="D35" s="2"/>
      <c r="E35" s="2"/>
      <c r="F35" s="2"/>
      <c r="G35" s="2">
        <f t="shared" si="1"/>
        <v>0</v>
      </c>
      <c r="H35" s="10">
        <f t="shared" si="0"/>
        <v>-100</v>
      </c>
      <c r="I35" s="2"/>
    </row>
    <row r="36" spans="1:9" outlineLevel="1" collapsed="1" x14ac:dyDescent="0.2">
      <c r="A36" s="22" t="s">
        <v>114</v>
      </c>
      <c r="B36" s="3">
        <f>SUM(B37:B40)</f>
        <v>1200</v>
      </c>
      <c r="C36" s="3">
        <f>SUM(C37:C40)</f>
        <v>815.35</v>
      </c>
      <c r="D36" s="3">
        <f>SUM(D37:D40)</f>
        <v>530.66</v>
      </c>
      <c r="E36" s="3">
        <f>SUM(E37:E40)</f>
        <v>0</v>
      </c>
      <c r="F36" s="3">
        <f>SUM(F37:F40)</f>
        <v>820.62</v>
      </c>
      <c r="G36" s="3">
        <f t="shared" si="1"/>
        <v>2166.63</v>
      </c>
      <c r="H36" s="10">
        <f t="shared" si="0"/>
        <v>966.63000000000011</v>
      </c>
      <c r="I36" s="2"/>
    </row>
    <row r="37" spans="1:9" hidden="1" outlineLevel="2" x14ac:dyDescent="0.2">
      <c r="A37" s="20" t="s">
        <v>115</v>
      </c>
      <c r="B37" s="2">
        <v>0</v>
      </c>
      <c r="D37" s="2"/>
      <c r="E37" s="2"/>
      <c r="F37" s="2"/>
      <c r="G37" s="2">
        <f t="shared" si="1"/>
        <v>0</v>
      </c>
      <c r="H37" s="10">
        <f t="shared" si="0"/>
        <v>0</v>
      </c>
      <c r="I37" s="2"/>
    </row>
    <row r="38" spans="1:9" hidden="1" outlineLevel="2" x14ac:dyDescent="0.2">
      <c r="A38" s="20" t="s">
        <v>17</v>
      </c>
      <c r="B38" s="2">
        <v>0</v>
      </c>
      <c r="D38" s="2"/>
      <c r="E38" s="2"/>
      <c r="F38" s="2"/>
      <c r="G38" s="2">
        <f t="shared" si="1"/>
        <v>0</v>
      </c>
      <c r="H38" s="10">
        <f t="shared" si="0"/>
        <v>0</v>
      </c>
      <c r="I38" s="2"/>
    </row>
    <row r="39" spans="1:9" hidden="1" outlineLevel="2" x14ac:dyDescent="0.2">
      <c r="A39" s="20" t="s">
        <v>106</v>
      </c>
      <c r="B39" s="2">
        <v>1200</v>
      </c>
      <c r="C39" s="2">
        <v>265.35000000000002</v>
      </c>
      <c r="D39" s="2">
        <v>530.66</v>
      </c>
      <c r="E39" s="2"/>
      <c r="F39" s="2">
        <v>820.62</v>
      </c>
      <c r="G39" s="2">
        <f t="shared" si="1"/>
        <v>1616.63</v>
      </c>
      <c r="H39" s="10">
        <f t="shared" si="0"/>
        <v>416.63000000000011</v>
      </c>
      <c r="I39" s="2"/>
    </row>
    <row r="40" spans="1:9" hidden="1" outlineLevel="2" x14ac:dyDescent="0.2">
      <c r="A40" s="20" t="s">
        <v>13</v>
      </c>
      <c r="B40" s="2">
        <v>0</v>
      </c>
      <c r="C40" s="2">
        <v>550</v>
      </c>
      <c r="D40" s="2"/>
      <c r="E40" s="2"/>
      <c r="F40" s="2"/>
      <c r="G40" s="2">
        <f t="shared" si="1"/>
        <v>550</v>
      </c>
      <c r="H40" s="10">
        <f t="shared" si="0"/>
        <v>550</v>
      </c>
      <c r="I40" s="2"/>
    </row>
    <row r="41" spans="1:9" x14ac:dyDescent="0.2">
      <c r="D41" s="2"/>
      <c r="E41" s="2"/>
      <c r="F41" s="2"/>
      <c r="G41" s="2"/>
      <c r="H41" s="2"/>
      <c r="I41" s="2"/>
    </row>
    <row r="42" spans="1:9" x14ac:dyDescent="0.2">
      <c r="D42" s="2"/>
      <c r="E42" s="2"/>
      <c r="F42" s="2"/>
      <c r="G42" s="2"/>
      <c r="H42" s="2"/>
      <c r="I42" s="2"/>
    </row>
    <row r="43" spans="1:9" x14ac:dyDescent="0.2">
      <c r="D43" s="2"/>
      <c r="E43" s="2"/>
      <c r="F43" s="2"/>
      <c r="G43" s="2"/>
      <c r="H43" s="2"/>
      <c r="I43" s="2"/>
    </row>
    <row r="44" spans="1:9" x14ac:dyDescent="0.2">
      <c r="D44" s="2"/>
      <c r="E44" s="2"/>
      <c r="F44" s="2"/>
      <c r="G44" s="2"/>
      <c r="H44" s="2"/>
      <c r="I44" s="2"/>
    </row>
    <row r="45" spans="1:9" x14ac:dyDescent="0.2">
      <c r="D45" s="2"/>
      <c r="E45" s="2"/>
      <c r="F45" s="2"/>
      <c r="G45" s="2"/>
      <c r="H45" s="2"/>
      <c r="I45" s="2"/>
    </row>
    <row r="46" spans="1:9" x14ac:dyDescent="0.2">
      <c r="D46" s="2"/>
      <c r="E46" s="2"/>
      <c r="F46" s="2"/>
      <c r="G46" s="2"/>
      <c r="H46" s="2"/>
      <c r="I46" s="2"/>
    </row>
    <row r="47" spans="1:9" x14ac:dyDescent="0.2">
      <c r="D47" s="2"/>
      <c r="E47" s="2"/>
      <c r="F47" s="2"/>
      <c r="G47" s="2"/>
      <c r="H47" s="2"/>
      <c r="I47" s="2"/>
    </row>
    <row r="48" spans="1:9" x14ac:dyDescent="0.2">
      <c r="D48" s="2"/>
      <c r="E48" s="2"/>
      <c r="F48" s="2"/>
      <c r="G48" s="2"/>
      <c r="H48" s="2"/>
      <c r="I48" s="2"/>
    </row>
    <row r="49" spans="4:9" x14ac:dyDescent="0.2">
      <c r="D49" s="2"/>
      <c r="E49" s="2"/>
      <c r="F49" s="2"/>
      <c r="G49" s="2"/>
      <c r="H49" s="2"/>
      <c r="I49" s="2"/>
    </row>
    <row r="50" spans="4:9" x14ac:dyDescent="0.2">
      <c r="D50" s="2"/>
      <c r="E50" s="2"/>
      <c r="F50" s="2"/>
      <c r="G50" s="2"/>
      <c r="H50" s="2"/>
      <c r="I50" s="2"/>
    </row>
    <row r="51" spans="4:9" x14ac:dyDescent="0.2">
      <c r="D51" s="2"/>
      <c r="E51" s="2"/>
      <c r="F51" s="2"/>
      <c r="G51" s="2"/>
      <c r="H51" s="2"/>
      <c r="I51" s="2"/>
    </row>
    <row r="52" spans="4:9" x14ac:dyDescent="0.2">
      <c r="D52" s="2"/>
      <c r="E52" s="2"/>
      <c r="F52" s="2"/>
      <c r="G52" s="2"/>
      <c r="H52" s="2"/>
      <c r="I52" s="2"/>
    </row>
    <row r="53" spans="4:9" x14ac:dyDescent="0.2">
      <c r="D53" s="2"/>
      <c r="E53" s="2"/>
      <c r="F53" s="2"/>
      <c r="G53" s="2"/>
      <c r="H53" s="2"/>
      <c r="I53" s="2"/>
    </row>
    <row r="54" spans="4:9" x14ac:dyDescent="0.2">
      <c r="D54" s="2"/>
      <c r="E54" s="2"/>
      <c r="F54" s="2"/>
      <c r="G54" s="2"/>
      <c r="H54" s="2"/>
      <c r="I54" s="2"/>
    </row>
    <row r="55" spans="4:9" x14ac:dyDescent="0.2">
      <c r="D55" s="2"/>
      <c r="E55" s="2"/>
      <c r="F55" s="2"/>
      <c r="G55" s="2"/>
      <c r="H55" s="2"/>
      <c r="I55" s="2"/>
    </row>
    <row r="56" spans="4:9" x14ac:dyDescent="0.2">
      <c r="D56" s="2"/>
      <c r="E56" s="2"/>
      <c r="F56" s="2"/>
      <c r="G56" s="2"/>
      <c r="H56" s="2"/>
      <c r="I56" s="2"/>
    </row>
    <row r="57" spans="4:9" x14ac:dyDescent="0.2">
      <c r="D57" s="2"/>
      <c r="E57" s="2"/>
      <c r="F57" s="2"/>
      <c r="G57" s="2"/>
      <c r="H57" s="2"/>
      <c r="I57" s="2"/>
    </row>
    <row r="58" spans="4:9" x14ac:dyDescent="0.2">
      <c r="D58" s="2"/>
      <c r="E58" s="2"/>
      <c r="F58" s="2"/>
      <c r="G58" s="2"/>
      <c r="H58" s="2"/>
      <c r="I58" s="2"/>
    </row>
    <row r="59" spans="4:9" x14ac:dyDescent="0.2">
      <c r="D59" s="2"/>
      <c r="E59" s="2"/>
      <c r="F59" s="2"/>
      <c r="G59" s="2"/>
      <c r="H59" s="2"/>
      <c r="I59" s="2"/>
    </row>
    <row r="60" spans="4:9" x14ac:dyDescent="0.2">
      <c r="D60" s="2"/>
      <c r="E60" s="2"/>
      <c r="F60" s="2"/>
      <c r="G60" s="2"/>
      <c r="H60" s="2"/>
      <c r="I60" s="2"/>
    </row>
    <row r="61" spans="4:9" x14ac:dyDescent="0.2">
      <c r="D61" s="2"/>
      <c r="E61" s="2"/>
      <c r="F61" s="2"/>
      <c r="G61" s="2"/>
      <c r="H61" s="2"/>
      <c r="I61" s="2"/>
    </row>
    <row r="62" spans="4:9" x14ac:dyDescent="0.2">
      <c r="D62" s="2"/>
      <c r="E62" s="2"/>
      <c r="F62" s="2"/>
      <c r="G62" s="2"/>
      <c r="H62" s="2"/>
      <c r="I62" s="2"/>
    </row>
    <row r="63" spans="4:9" x14ac:dyDescent="0.2">
      <c r="D63" s="2"/>
      <c r="E63" s="2"/>
      <c r="F63" s="2"/>
      <c r="G63" s="2"/>
      <c r="H63" s="2"/>
      <c r="I63" s="2"/>
    </row>
    <row r="64" spans="4:9" x14ac:dyDescent="0.2">
      <c r="D64" s="2"/>
      <c r="E64" s="2"/>
      <c r="F64" s="2"/>
      <c r="G64" s="2"/>
      <c r="H64" s="2"/>
      <c r="I64" s="2"/>
    </row>
    <row r="65" spans="4:9" x14ac:dyDescent="0.2">
      <c r="D65" s="2"/>
      <c r="E65" s="2"/>
      <c r="F65" s="2"/>
      <c r="G65" s="2"/>
      <c r="H65" s="2"/>
      <c r="I65" s="2"/>
    </row>
    <row r="66" spans="4:9" x14ac:dyDescent="0.2">
      <c r="D66" s="2"/>
      <c r="E66" s="2"/>
      <c r="F66" s="2"/>
      <c r="G66" s="2"/>
      <c r="H66" s="2"/>
      <c r="I66" s="2"/>
    </row>
    <row r="67" spans="4:9" x14ac:dyDescent="0.2">
      <c r="D67" s="2"/>
      <c r="E67" s="2"/>
      <c r="F67" s="2"/>
      <c r="G67" s="2"/>
      <c r="H67" s="2"/>
      <c r="I67" s="2"/>
    </row>
    <row r="68" spans="4:9" x14ac:dyDescent="0.2">
      <c r="D68" s="2"/>
      <c r="E68" s="2"/>
      <c r="F68" s="2"/>
      <c r="G68" s="2"/>
      <c r="H68" s="2"/>
      <c r="I68" s="2"/>
    </row>
    <row r="69" spans="4:9" x14ac:dyDescent="0.2">
      <c r="D69" s="2"/>
      <c r="E69" s="2"/>
      <c r="F69" s="2"/>
      <c r="G69" s="2"/>
      <c r="H69" s="2"/>
      <c r="I69" s="2"/>
    </row>
    <row r="70" spans="4:9" x14ac:dyDescent="0.2">
      <c r="D70" s="2"/>
      <c r="E70" s="2"/>
      <c r="F70" s="2"/>
      <c r="G70" s="2"/>
      <c r="H70" s="2"/>
      <c r="I70" s="2"/>
    </row>
    <row r="71" spans="4:9" x14ac:dyDescent="0.2">
      <c r="D71" s="2"/>
      <c r="E71" s="2"/>
      <c r="F71" s="2"/>
      <c r="G71" s="2"/>
      <c r="H71" s="2"/>
      <c r="I71" s="2"/>
    </row>
    <row r="72" spans="4:9" x14ac:dyDescent="0.2">
      <c r="D72" s="2"/>
      <c r="E72" s="2"/>
      <c r="F72" s="2"/>
      <c r="G72" s="2"/>
      <c r="H72" s="2"/>
      <c r="I72" s="2"/>
    </row>
    <row r="73" spans="4:9" x14ac:dyDescent="0.2">
      <c r="D73" s="2"/>
      <c r="E73" s="2"/>
      <c r="F73" s="2"/>
      <c r="G73" s="2"/>
      <c r="H73" s="2"/>
      <c r="I73" s="2"/>
    </row>
    <row r="74" spans="4:9" x14ac:dyDescent="0.2">
      <c r="D74" s="2"/>
      <c r="E74" s="2"/>
      <c r="F74" s="2"/>
      <c r="G74" s="2"/>
      <c r="H74" s="2"/>
      <c r="I74" s="2"/>
    </row>
    <row r="75" spans="4:9" x14ac:dyDescent="0.2">
      <c r="D75" s="2"/>
      <c r="E75" s="2"/>
      <c r="F75" s="2"/>
      <c r="G75" s="2"/>
      <c r="H75" s="2"/>
      <c r="I75" s="2"/>
    </row>
    <row r="76" spans="4:9" x14ac:dyDescent="0.2">
      <c r="D76" s="2"/>
      <c r="E76" s="2"/>
      <c r="F76" s="2"/>
      <c r="G76" s="2"/>
      <c r="H76" s="2"/>
      <c r="I76" s="2"/>
    </row>
    <row r="77" spans="4:9" x14ac:dyDescent="0.2">
      <c r="D77" s="2"/>
      <c r="E77" s="2"/>
      <c r="F77" s="2"/>
      <c r="G77" s="2"/>
      <c r="H77" s="2"/>
      <c r="I77" s="2"/>
    </row>
    <row r="78" spans="4:9" x14ac:dyDescent="0.2">
      <c r="D78" s="2"/>
      <c r="E78" s="2"/>
      <c r="F78" s="2"/>
      <c r="G78" s="2"/>
      <c r="H78" s="2"/>
      <c r="I78" s="2"/>
    </row>
    <row r="79" spans="4:9" x14ac:dyDescent="0.2">
      <c r="D79" s="2"/>
      <c r="E79" s="2"/>
      <c r="F79" s="2"/>
      <c r="G79" s="2"/>
      <c r="H79" s="2"/>
      <c r="I79" s="2"/>
    </row>
    <row r="80" spans="4:9" x14ac:dyDescent="0.2">
      <c r="D80" s="2"/>
      <c r="E80" s="2"/>
      <c r="F80" s="2"/>
      <c r="G80" s="2"/>
      <c r="H80" s="2"/>
      <c r="I80" s="2"/>
    </row>
    <row r="81" spans="4:9" x14ac:dyDescent="0.2">
      <c r="D81" s="2"/>
      <c r="E81" s="2"/>
      <c r="F81" s="2"/>
      <c r="G81" s="2"/>
      <c r="H81" s="2"/>
      <c r="I81" s="2"/>
    </row>
    <row r="82" spans="4:9" x14ac:dyDescent="0.2">
      <c r="D82" s="2"/>
      <c r="E82" s="2"/>
      <c r="F82" s="2"/>
      <c r="G82" s="2"/>
      <c r="H82" s="2"/>
      <c r="I82" s="2"/>
    </row>
    <row r="83" spans="4:9" x14ac:dyDescent="0.2">
      <c r="D83" s="2"/>
      <c r="E83" s="2"/>
      <c r="F83" s="2"/>
      <c r="G83" s="2"/>
      <c r="H83" s="2"/>
      <c r="I83" s="2"/>
    </row>
    <row r="84" spans="4:9" x14ac:dyDescent="0.2">
      <c r="D84" s="2"/>
      <c r="E84" s="2"/>
      <c r="F84" s="2"/>
      <c r="G84" s="2"/>
      <c r="H84" s="2"/>
      <c r="I84" s="2"/>
    </row>
    <row r="85" spans="4:9" x14ac:dyDescent="0.2">
      <c r="D85" s="2"/>
      <c r="E85" s="2"/>
      <c r="F85" s="2"/>
      <c r="G85" s="2"/>
      <c r="H85" s="2"/>
      <c r="I85" s="2"/>
    </row>
    <row r="86" spans="4:9" x14ac:dyDescent="0.2">
      <c r="D86" s="2"/>
      <c r="E86" s="2"/>
      <c r="F86" s="2"/>
      <c r="G86" s="2"/>
      <c r="H86" s="2"/>
      <c r="I86" s="2"/>
    </row>
    <row r="87" spans="4:9" x14ac:dyDescent="0.2">
      <c r="D87" s="2"/>
      <c r="E87" s="2"/>
      <c r="F87" s="2"/>
      <c r="G87" s="2"/>
      <c r="H87" s="2"/>
      <c r="I87" s="2"/>
    </row>
    <row r="88" spans="4:9" x14ac:dyDescent="0.2">
      <c r="D88" s="2"/>
      <c r="E88" s="2"/>
      <c r="F88" s="2"/>
      <c r="G88" s="2"/>
      <c r="H88" s="2"/>
      <c r="I88" s="2"/>
    </row>
    <row r="89" spans="4:9" x14ac:dyDescent="0.2">
      <c r="D89" s="2"/>
      <c r="E89" s="2"/>
      <c r="F89" s="2"/>
      <c r="G89" s="2"/>
      <c r="H89" s="2"/>
      <c r="I89" s="2"/>
    </row>
    <row r="90" spans="4:9" x14ac:dyDescent="0.2">
      <c r="D90" s="2"/>
      <c r="E90" s="2"/>
      <c r="F90" s="2"/>
      <c r="G90" s="2"/>
      <c r="H90" s="2"/>
      <c r="I90" s="2"/>
    </row>
    <row r="91" spans="4:9" x14ac:dyDescent="0.2">
      <c r="D91" s="2"/>
      <c r="E91" s="2"/>
      <c r="F91" s="2"/>
      <c r="G91" s="2"/>
      <c r="H91" s="2"/>
      <c r="I91" s="2"/>
    </row>
    <row r="92" spans="4:9" x14ac:dyDescent="0.2">
      <c r="D92" s="2"/>
      <c r="E92" s="2"/>
      <c r="F92" s="2"/>
      <c r="G92" s="2"/>
      <c r="H92" s="2"/>
      <c r="I92" s="2"/>
    </row>
    <row r="93" spans="4:9" x14ac:dyDescent="0.2">
      <c r="D93" s="2"/>
      <c r="E93" s="2"/>
      <c r="F93" s="2"/>
      <c r="G93" s="2"/>
      <c r="H93" s="2"/>
      <c r="I93" s="2"/>
    </row>
    <row r="94" spans="4:9" x14ac:dyDescent="0.2">
      <c r="D94" s="2"/>
      <c r="E94" s="2"/>
      <c r="F94" s="2"/>
      <c r="G94" s="2"/>
      <c r="H94" s="2"/>
      <c r="I94" s="2"/>
    </row>
    <row r="95" spans="4:9" x14ac:dyDescent="0.2">
      <c r="D95" s="2"/>
      <c r="E95" s="2"/>
      <c r="F95" s="2"/>
      <c r="G95" s="2"/>
      <c r="H95" s="2"/>
      <c r="I95" s="2"/>
    </row>
    <row r="96" spans="4:9" x14ac:dyDescent="0.2">
      <c r="D96" s="2"/>
      <c r="E96" s="2"/>
      <c r="F96" s="2"/>
      <c r="G96" s="2"/>
      <c r="H96" s="2"/>
      <c r="I96" s="2"/>
    </row>
    <row r="97" spans="4:9" x14ac:dyDescent="0.2">
      <c r="D97" s="2"/>
      <c r="E97" s="2"/>
      <c r="F97" s="2"/>
      <c r="G97" s="2"/>
      <c r="H97" s="2"/>
      <c r="I97" s="2"/>
    </row>
    <row r="98" spans="4:9" x14ac:dyDescent="0.2">
      <c r="D98" s="2"/>
      <c r="E98" s="2"/>
      <c r="F98" s="2"/>
      <c r="G98" s="2"/>
      <c r="H98" s="2"/>
      <c r="I98" s="2"/>
    </row>
    <row r="99" spans="4:9" x14ac:dyDescent="0.2">
      <c r="D99" s="2"/>
      <c r="E99" s="2"/>
      <c r="F99" s="2"/>
      <c r="G99" s="2"/>
      <c r="H99" s="2"/>
      <c r="I99" s="2"/>
    </row>
    <row r="100" spans="4:9" x14ac:dyDescent="0.2">
      <c r="D100" s="2"/>
      <c r="E100" s="2"/>
      <c r="F100" s="2"/>
      <c r="G100" s="2"/>
      <c r="H100" s="2"/>
      <c r="I100" s="2"/>
    </row>
    <row r="101" spans="4:9" x14ac:dyDescent="0.2">
      <c r="D101" s="2"/>
      <c r="E101" s="2"/>
      <c r="F101" s="2"/>
      <c r="G101" s="2"/>
      <c r="H101" s="2"/>
      <c r="I101" s="2"/>
    </row>
    <row r="102" spans="4:9" x14ac:dyDescent="0.2">
      <c r="D102" s="2"/>
      <c r="E102" s="2"/>
      <c r="F102" s="2"/>
      <c r="G102" s="2"/>
      <c r="H102" s="2"/>
      <c r="I102" s="2"/>
    </row>
    <row r="103" spans="4:9" x14ac:dyDescent="0.2">
      <c r="D103" s="2"/>
      <c r="E103" s="2"/>
      <c r="F103" s="2"/>
      <c r="G103" s="2"/>
      <c r="H103" s="2"/>
      <c r="I103" s="2"/>
    </row>
    <row r="104" spans="4:9" x14ac:dyDescent="0.2">
      <c r="D104" s="2"/>
      <c r="E104" s="2"/>
      <c r="F104" s="2"/>
      <c r="G104" s="2"/>
      <c r="H104" s="2"/>
      <c r="I104" s="2"/>
    </row>
    <row r="105" spans="4:9" x14ac:dyDescent="0.2">
      <c r="D105" s="2"/>
      <c r="E105" s="2"/>
      <c r="F105" s="2"/>
      <c r="G105" s="2"/>
      <c r="H105" s="2"/>
      <c r="I105" s="2"/>
    </row>
    <row r="106" spans="4:9" x14ac:dyDescent="0.2">
      <c r="D106" s="2"/>
      <c r="E106" s="2"/>
      <c r="F106" s="2"/>
      <c r="G106" s="2"/>
      <c r="H106" s="2"/>
      <c r="I106" s="2"/>
    </row>
    <row r="107" spans="4:9" x14ac:dyDescent="0.2">
      <c r="D107" s="2"/>
      <c r="E107" s="2"/>
      <c r="F107" s="2"/>
      <c r="G107" s="2"/>
      <c r="H107" s="2"/>
      <c r="I107" s="2"/>
    </row>
    <row r="108" spans="4:9" x14ac:dyDescent="0.2">
      <c r="D108" s="2"/>
      <c r="E108" s="2"/>
      <c r="F108" s="2"/>
      <c r="G108" s="2"/>
      <c r="H108" s="2"/>
      <c r="I108" s="2"/>
    </row>
    <row r="109" spans="4:9" x14ac:dyDescent="0.2">
      <c r="D109" s="2"/>
      <c r="E109" s="2"/>
      <c r="F109" s="2"/>
      <c r="G109" s="2"/>
      <c r="H109" s="2"/>
      <c r="I109" s="2"/>
    </row>
    <row r="110" spans="4:9" x14ac:dyDescent="0.2">
      <c r="D110" s="2"/>
      <c r="E110" s="2"/>
      <c r="F110" s="2"/>
      <c r="G110" s="2"/>
      <c r="H110" s="2"/>
      <c r="I110" s="2"/>
    </row>
    <row r="111" spans="4:9" x14ac:dyDescent="0.2">
      <c r="D111" s="2"/>
      <c r="E111" s="2"/>
      <c r="F111" s="2"/>
      <c r="G111" s="2"/>
      <c r="H111" s="2"/>
      <c r="I111" s="2"/>
    </row>
    <row r="112" spans="4:9" x14ac:dyDescent="0.2">
      <c r="D112" s="2"/>
      <c r="E112" s="2"/>
      <c r="F112" s="2"/>
      <c r="G112" s="2"/>
      <c r="H112" s="2"/>
      <c r="I112" s="2"/>
    </row>
    <row r="113" spans="4:9" x14ac:dyDescent="0.2">
      <c r="D113" s="2"/>
      <c r="E113" s="2"/>
      <c r="F113" s="2"/>
      <c r="G113" s="2"/>
      <c r="H113" s="2"/>
      <c r="I113" s="2"/>
    </row>
    <row r="114" spans="4:9" x14ac:dyDescent="0.2">
      <c r="D114" s="2"/>
      <c r="E114" s="2"/>
      <c r="F114" s="2"/>
      <c r="G114" s="2"/>
      <c r="H114" s="2"/>
      <c r="I114" s="2"/>
    </row>
    <row r="115" spans="4:9" x14ac:dyDescent="0.2">
      <c r="D115" s="2"/>
      <c r="E115" s="2"/>
      <c r="F115" s="2"/>
      <c r="G115" s="2"/>
      <c r="H115" s="2"/>
      <c r="I115" s="2"/>
    </row>
    <row r="116" spans="4:9" x14ac:dyDescent="0.2">
      <c r="D116" s="2"/>
      <c r="E116" s="2"/>
      <c r="F116" s="2"/>
      <c r="G116" s="2"/>
      <c r="H116" s="2"/>
      <c r="I116" s="2"/>
    </row>
    <row r="117" spans="4:9" x14ac:dyDescent="0.2">
      <c r="D117" s="2"/>
      <c r="E117" s="2"/>
      <c r="F117" s="2"/>
      <c r="G117" s="2"/>
      <c r="H117" s="2"/>
      <c r="I117" s="2"/>
    </row>
    <row r="118" spans="4:9" x14ac:dyDescent="0.2">
      <c r="D118" s="2"/>
      <c r="E118" s="2"/>
      <c r="F118" s="2"/>
      <c r="G118" s="2"/>
      <c r="H118" s="2"/>
      <c r="I118" s="2"/>
    </row>
    <row r="119" spans="4:9" x14ac:dyDescent="0.2">
      <c r="D119" s="2"/>
      <c r="E119" s="2"/>
      <c r="F119" s="2"/>
      <c r="G119" s="2"/>
      <c r="H119" s="2"/>
      <c r="I119" s="2"/>
    </row>
    <row r="120" spans="4:9" x14ac:dyDescent="0.2">
      <c r="D120" s="2"/>
      <c r="E120" s="2"/>
      <c r="F120" s="2"/>
      <c r="G120" s="2"/>
      <c r="H120" s="2"/>
      <c r="I120" s="2"/>
    </row>
    <row r="121" spans="4:9" x14ac:dyDescent="0.2">
      <c r="D121" s="2"/>
      <c r="E121" s="2"/>
      <c r="F121" s="2"/>
      <c r="G121" s="2"/>
      <c r="H121" s="2"/>
      <c r="I121" s="2"/>
    </row>
    <row r="122" spans="4:9" x14ac:dyDescent="0.2">
      <c r="D122" s="2"/>
      <c r="E122" s="2"/>
      <c r="F122" s="2"/>
      <c r="G122" s="2"/>
      <c r="H122" s="2"/>
      <c r="I122" s="2"/>
    </row>
    <row r="123" spans="4:9" x14ac:dyDescent="0.2">
      <c r="D123" s="2"/>
      <c r="E123" s="2"/>
      <c r="F123" s="2"/>
      <c r="G123" s="2"/>
      <c r="H123" s="2"/>
      <c r="I123" s="2"/>
    </row>
    <row r="124" spans="4:9" x14ac:dyDescent="0.2">
      <c r="D124" s="2"/>
      <c r="E124" s="2"/>
      <c r="F124" s="2"/>
      <c r="G124" s="2"/>
      <c r="H124" s="2"/>
      <c r="I124" s="2"/>
    </row>
    <row r="125" spans="4:9" x14ac:dyDescent="0.2">
      <c r="D125" s="2"/>
      <c r="E125" s="2"/>
      <c r="F125" s="2"/>
      <c r="G125" s="2"/>
      <c r="H125" s="2"/>
      <c r="I125" s="2"/>
    </row>
    <row r="126" spans="4:9" x14ac:dyDescent="0.2">
      <c r="D126" s="2"/>
      <c r="E126" s="2"/>
      <c r="F126" s="2"/>
      <c r="G126" s="2"/>
      <c r="H126" s="2"/>
      <c r="I126" s="2"/>
    </row>
    <row r="127" spans="4:9" x14ac:dyDescent="0.2">
      <c r="D127" s="2"/>
      <c r="E127" s="2"/>
      <c r="F127" s="2"/>
      <c r="G127" s="2"/>
      <c r="H127" s="2"/>
      <c r="I127" s="2"/>
    </row>
    <row r="128" spans="4:9" x14ac:dyDescent="0.2">
      <c r="D128" s="2"/>
      <c r="E128" s="2"/>
      <c r="F128" s="2"/>
      <c r="G128" s="2"/>
      <c r="H128" s="2"/>
      <c r="I128" s="2"/>
    </row>
    <row r="129" spans="4:9" x14ac:dyDescent="0.2">
      <c r="D129" s="2"/>
      <c r="E129" s="2"/>
      <c r="F129" s="2"/>
      <c r="G129" s="2"/>
      <c r="H129" s="2"/>
      <c r="I129" s="2"/>
    </row>
    <row r="130" spans="4:9" x14ac:dyDescent="0.2">
      <c r="D130" s="2"/>
      <c r="E130" s="2"/>
      <c r="F130" s="2"/>
      <c r="G130" s="2"/>
      <c r="H130" s="2"/>
      <c r="I130" s="2"/>
    </row>
    <row r="131" spans="4:9" x14ac:dyDescent="0.2">
      <c r="D131" s="2"/>
      <c r="E131" s="2"/>
      <c r="F131" s="2"/>
      <c r="G131" s="2"/>
      <c r="H131" s="2"/>
      <c r="I131" s="2"/>
    </row>
    <row r="132" spans="4:9" x14ac:dyDescent="0.2">
      <c r="D132" s="2"/>
      <c r="E132" s="2"/>
      <c r="F132" s="2"/>
      <c r="G132" s="2"/>
      <c r="H132" s="2"/>
      <c r="I132" s="2"/>
    </row>
    <row r="133" spans="4:9" x14ac:dyDescent="0.2">
      <c r="D133" s="2"/>
      <c r="E133" s="2"/>
      <c r="F133" s="2"/>
      <c r="G133" s="2"/>
      <c r="H133" s="2"/>
      <c r="I133" s="2"/>
    </row>
    <row r="134" spans="4:9" x14ac:dyDescent="0.2">
      <c r="D134" s="2"/>
      <c r="E134" s="2"/>
      <c r="F134" s="2"/>
      <c r="G134" s="2"/>
      <c r="H134" s="2"/>
      <c r="I134" s="2"/>
    </row>
    <row r="135" spans="4:9" x14ac:dyDescent="0.2">
      <c r="D135" s="2"/>
      <c r="E135" s="2"/>
      <c r="F135" s="2"/>
      <c r="G135" s="2"/>
      <c r="H135" s="2"/>
      <c r="I135" s="2"/>
    </row>
    <row r="136" spans="4:9" x14ac:dyDescent="0.2">
      <c r="D136" s="2"/>
      <c r="E136" s="2"/>
      <c r="F136" s="2"/>
      <c r="G136" s="2"/>
      <c r="H136" s="2"/>
      <c r="I136" s="2"/>
    </row>
    <row r="137" spans="4:9" x14ac:dyDescent="0.2">
      <c r="D137" s="2"/>
      <c r="E137" s="2"/>
      <c r="F137" s="2"/>
      <c r="G137" s="2"/>
      <c r="H137" s="2"/>
      <c r="I137" s="2"/>
    </row>
    <row r="138" spans="4:9" x14ac:dyDescent="0.2">
      <c r="D138" s="2"/>
      <c r="E138" s="2"/>
      <c r="F138" s="2"/>
      <c r="G138" s="2"/>
      <c r="H138" s="2"/>
      <c r="I138" s="2"/>
    </row>
    <row r="139" spans="4:9" x14ac:dyDescent="0.2">
      <c r="D139" s="2"/>
      <c r="E139" s="2"/>
      <c r="F139" s="2"/>
      <c r="G139" s="2"/>
      <c r="H139" s="2"/>
      <c r="I139" s="2"/>
    </row>
    <row r="140" spans="4:9" x14ac:dyDescent="0.2">
      <c r="D140" s="2"/>
      <c r="E140" s="2"/>
      <c r="F140" s="2"/>
      <c r="G140" s="2"/>
      <c r="H140" s="2"/>
      <c r="I140" s="2"/>
    </row>
    <row r="141" spans="4:9" x14ac:dyDescent="0.2">
      <c r="D141" s="2"/>
      <c r="E141" s="2"/>
      <c r="F141" s="2"/>
      <c r="G141" s="2"/>
      <c r="H141" s="2"/>
      <c r="I141" s="2"/>
    </row>
    <row r="142" spans="4:9" x14ac:dyDescent="0.2">
      <c r="D142" s="2"/>
      <c r="E142" s="2"/>
      <c r="F142" s="2"/>
      <c r="G142" s="2"/>
      <c r="H142" s="2"/>
      <c r="I142" s="2"/>
    </row>
    <row r="143" spans="4:9" x14ac:dyDescent="0.2">
      <c r="D143" s="2"/>
      <c r="E143" s="2"/>
      <c r="F143" s="2"/>
      <c r="G143" s="2"/>
      <c r="H143" s="2"/>
      <c r="I143" s="2"/>
    </row>
    <row r="144" spans="4:9" x14ac:dyDescent="0.2">
      <c r="D144" s="2"/>
      <c r="E144" s="2"/>
      <c r="F144" s="2"/>
      <c r="G144" s="2"/>
      <c r="H144" s="2"/>
      <c r="I144" s="2"/>
    </row>
    <row r="145" spans="4:9" x14ac:dyDescent="0.2">
      <c r="D145" s="2"/>
      <c r="E145" s="2"/>
      <c r="F145" s="2"/>
      <c r="G145" s="2"/>
      <c r="H145" s="2"/>
      <c r="I145" s="2"/>
    </row>
    <row r="146" spans="4:9" x14ac:dyDescent="0.2">
      <c r="D146" s="2"/>
      <c r="E146" s="2"/>
      <c r="F146" s="2"/>
      <c r="G146" s="2"/>
      <c r="H146" s="2"/>
      <c r="I146" s="2"/>
    </row>
    <row r="147" spans="4:9" x14ac:dyDescent="0.2">
      <c r="D147" s="2"/>
      <c r="E147" s="2"/>
      <c r="F147" s="2"/>
      <c r="G147" s="2"/>
      <c r="H147" s="2"/>
      <c r="I147" s="2"/>
    </row>
    <row r="148" spans="4:9" x14ac:dyDescent="0.2">
      <c r="D148" s="2"/>
      <c r="E148" s="2"/>
      <c r="F148" s="2"/>
      <c r="G148" s="2"/>
      <c r="H148" s="2"/>
      <c r="I148" s="2"/>
    </row>
    <row r="149" spans="4:9" x14ac:dyDescent="0.2">
      <c r="D149" s="2"/>
      <c r="E149" s="2"/>
      <c r="F149" s="2"/>
      <c r="G149" s="2"/>
      <c r="H149" s="2"/>
      <c r="I149" s="2"/>
    </row>
    <row r="150" spans="4:9" x14ac:dyDescent="0.2">
      <c r="D150" s="2"/>
      <c r="E150" s="2"/>
      <c r="F150" s="2"/>
      <c r="G150" s="2"/>
      <c r="H150" s="2"/>
      <c r="I150" s="2"/>
    </row>
    <row r="151" spans="4:9" x14ac:dyDescent="0.2">
      <c r="D151" s="2"/>
      <c r="E151" s="2"/>
      <c r="F151" s="2"/>
      <c r="G151" s="2"/>
      <c r="H151" s="2"/>
      <c r="I151" s="2"/>
    </row>
    <row r="152" spans="4:9" x14ac:dyDescent="0.2">
      <c r="D152" s="2"/>
      <c r="E152" s="2"/>
      <c r="F152" s="2"/>
      <c r="G152" s="2"/>
      <c r="H152" s="2"/>
      <c r="I152" s="2"/>
    </row>
    <row r="153" spans="4:9" x14ac:dyDescent="0.2">
      <c r="D153" s="2"/>
      <c r="E153" s="2"/>
      <c r="F153" s="2"/>
      <c r="G153" s="2"/>
      <c r="H153" s="2"/>
      <c r="I153" s="2"/>
    </row>
    <row r="154" spans="4:9" x14ac:dyDescent="0.2">
      <c r="D154" s="2"/>
      <c r="E154" s="2"/>
      <c r="F154" s="2"/>
      <c r="G154" s="2"/>
      <c r="H154" s="2"/>
      <c r="I154" s="2"/>
    </row>
    <row r="155" spans="4:9" x14ac:dyDescent="0.2">
      <c r="D155" s="2"/>
      <c r="E155" s="2"/>
      <c r="F155" s="2"/>
      <c r="G155" s="2"/>
      <c r="H155" s="2"/>
      <c r="I155" s="2"/>
    </row>
    <row r="156" spans="4:9" x14ac:dyDescent="0.2">
      <c r="D156" s="2"/>
      <c r="E156" s="2"/>
      <c r="F156" s="2"/>
      <c r="G156" s="2"/>
      <c r="H156" s="2"/>
      <c r="I156" s="2"/>
    </row>
    <row r="157" spans="4:9" x14ac:dyDescent="0.2">
      <c r="D157" s="2"/>
      <c r="E157" s="2"/>
      <c r="F157" s="2"/>
      <c r="G157" s="2"/>
      <c r="H157" s="2"/>
      <c r="I157" s="2"/>
    </row>
    <row r="158" spans="4:9" x14ac:dyDescent="0.2">
      <c r="D158" s="2"/>
      <c r="E158" s="2"/>
      <c r="F158" s="2"/>
      <c r="G158" s="2"/>
      <c r="H158" s="2"/>
      <c r="I158" s="2"/>
    </row>
    <row r="159" spans="4:9" x14ac:dyDescent="0.2">
      <c r="D159" s="2"/>
      <c r="E159" s="2"/>
      <c r="F159" s="2"/>
      <c r="G159" s="2"/>
      <c r="H159" s="2"/>
      <c r="I159" s="2"/>
    </row>
    <row r="160" spans="4:9" x14ac:dyDescent="0.2">
      <c r="D160" s="2"/>
      <c r="E160" s="2"/>
      <c r="F160" s="2"/>
      <c r="G160" s="2"/>
      <c r="H160" s="2"/>
      <c r="I160" s="2"/>
    </row>
    <row r="161" spans="4:9" x14ac:dyDescent="0.2">
      <c r="D161" s="2"/>
      <c r="E161" s="2"/>
      <c r="F161" s="2"/>
      <c r="G161" s="2"/>
      <c r="H161" s="2"/>
      <c r="I161" s="2"/>
    </row>
    <row r="162" spans="4:9" x14ac:dyDescent="0.2">
      <c r="D162" s="2"/>
      <c r="E162" s="2"/>
      <c r="F162" s="2"/>
      <c r="G162" s="2"/>
      <c r="H162" s="2"/>
      <c r="I162" s="2"/>
    </row>
    <row r="163" spans="4:9" x14ac:dyDescent="0.2">
      <c r="D163" s="2"/>
      <c r="E163" s="2"/>
      <c r="F163" s="2"/>
      <c r="G163" s="2"/>
      <c r="H163" s="2"/>
      <c r="I163" s="2"/>
    </row>
    <row r="164" spans="4:9" x14ac:dyDescent="0.2">
      <c r="D164" s="2"/>
      <c r="E164" s="2"/>
      <c r="F164" s="2"/>
      <c r="G164" s="2"/>
      <c r="H164" s="2"/>
      <c r="I164" s="2"/>
    </row>
    <row r="165" spans="4:9" x14ac:dyDescent="0.2">
      <c r="D165" s="2"/>
      <c r="E165" s="2"/>
      <c r="F165" s="2"/>
      <c r="G165" s="2"/>
      <c r="H165" s="2"/>
      <c r="I165" s="2"/>
    </row>
    <row r="166" spans="4:9" x14ac:dyDescent="0.2">
      <c r="D166" s="2"/>
      <c r="E166" s="2"/>
      <c r="F166" s="2"/>
      <c r="G166" s="2"/>
      <c r="H166" s="2"/>
      <c r="I166" s="2"/>
    </row>
    <row r="167" spans="4:9" x14ac:dyDescent="0.2">
      <c r="D167" s="2"/>
      <c r="E167" s="2"/>
      <c r="F167" s="2"/>
      <c r="G167" s="2"/>
      <c r="H167" s="2"/>
      <c r="I167" s="2"/>
    </row>
    <row r="168" spans="4:9" x14ac:dyDescent="0.2">
      <c r="D168" s="2"/>
      <c r="E168" s="2"/>
      <c r="F168" s="2"/>
      <c r="G168" s="2"/>
      <c r="H168" s="2"/>
      <c r="I168" s="2"/>
    </row>
    <row r="169" spans="4:9" x14ac:dyDescent="0.2">
      <c r="D169" s="2"/>
      <c r="E169" s="2"/>
      <c r="F169" s="2"/>
      <c r="G169" s="2"/>
      <c r="H169" s="2"/>
      <c r="I169" s="2"/>
    </row>
    <row r="170" spans="4:9" x14ac:dyDescent="0.2">
      <c r="D170" s="2"/>
      <c r="E170" s="2"/>
      <c r="F170" s="2"/>
      <c r="G170" s="2"/>
      <c r="H170" s="2"/>
      <c r="I170" s="2"/>
    </row>
    <row r="171" spans="4:9" x14ac:dyDescent="0.2">
      <c r="D171" s="2"/>
      <c r="E171" s="2"/>
      <c r="F171" s="2"/>
      <c r="G171" s="2"/>
      <c r="H171" s="2"/>
      <c r="I171" s="2"/>
    </row>
    <row r="172" spans="4:9" x14ac:dyDescent="0.2">
      <c r="D172" s="2"/>
      <c r="E172" s="2"/>
      <c r="F172" s="2"/>
      <c r="G172" s="2"/>
      <c r="H172" s="2"/>
      <c r="I172" s="2"/>
    </row>
    <row r="173" spans="4:9" x14ac:dyDescent="0.2">
      <c r="D173" s="2"/>
      <c r="E173" s="2"/>
      <c r="F173" s="2"/>
      <c r="G173" s="2"/>
      <c r="H173" s="2"/>
      <c r="I173" s="2"/>
    </row>
    <row r="174" spans="4:9" x14ac:dyDescent="0.2">
      <c r="D174" s="2"/>
      <c r="E174" s="2"/>
      <c r="F174" s="2"/>
      <c r="G174" s="2"/>
      <c r="H174" s="2"/>
      <c r="I174" s="2"/>
    </row>
    <row r="175" spans="4:9" x14ac:dyDescent="0.2">
      <c r="D175" s="2"/>
      <c r="E175" s="2"/>
      <c r="F175" s="2"/>
      <c r="G175" s="2"/>
      <c r="H175" s="2"/>
      <c r="I175" s="2"/>
    </row>
    <row r="176" spans="4:9" x14ac:dyDescent="0.2">
      <c r="D176" s="2"/>
      <c r="E176" s="2"/>
      <c r="F176" s="2"/>
      <c r="G176" s="2"/>
      <c r="H176" s="2"/>
      <c r="I176" s="2"/>
    </row>
    <row r="177" spans="4:9" x14ac:dyDescent="0.2">
      <c r="D177" s="2"/>
      <c r="E177" s="2"/>
      <c r="F177" s="2"/>
      <c r="G177" s="2"/>
      <c r="H177" s="2"/>
      <c r="I177" s="2"/>
    </row>
    <row r="178" spans="4:9" x14ac:dyDescent="0.2">
      <c r="D178" s="2"/>
      <c r="E178" s="2"/>
      <c r="F178" s="2"/>
      <c r="G178" s="2"/>
      <c r="H178" s="2"/>
      <c r="I178" s="2"/>
    </row>
    <row r="179" spans="4:9" x14ac:dyDescent="0.2">
      <c r="D179" s="2"/>
      <c r="E179" s="2"/>
      <c r="F179" s="2"/>
      <c r="G179" s="2"/>
      <c r="H179" s="2"/>
      <c r="I179" s="2"/>
    </row>
    <row r="180" spans="4:9" x14ac:dyDescent="0.2">
      <c r="D180" s="2"/>
      <c r="E180" s="2"/>
      <c r="F180" s="2"/>
      <c r="G180" s="2"/>
      <c r="H180" s="2"/>
      <c r="I180" s="2"/>
    </row>
    <row r="181" spans="4:9" x14ac:dyDescent="0.2">
      <c r="D181" s="2"/>
      <c r="E181" s="2"/>
      <c r="F181" s="2"/>
      <c r="G181" s="2"/>
      <c r="H181" s="2"/>
      <c r="I181" s="2"/>
    </row>
    <row r="182" spans="4:9" x14ac:dyDescent="0.2">
      <c r="D182" s="2"/>
      <c r="E182" s="2"/>
      <c r="F182" s="2"/>
      <c r="G182" s="2"/>
      <c r="H182" s="2"/>
      <c r="I182" s="2"/>
    </row>
    <row r="183" spans="4:9" x14ac:dyDescent="0.2">
      <c r="D183" s="2"/>
      <c r="E183" s="2"/>
      <c r="F183" s="2"/>
      <c r="G183" s="2"/>
      <c r="H183" s="2"/>
      <c r="I183" s="2"/>
    </row>
    <row r="184" spans="4:9" x14ac:dyDescent="0.2">
      <c r="D184" s="2"/>
      <c r="E184" s="2"/>
      <c r="F184" s="2"/>
      <c r="G184" s="2"/>
      <c r="H184" s="2"/>
      <c r="I184" s="2"/>
    </row>
    <row r="185" spans="4:9" x14ac:dyDescent="0.2">
      <c r="D185" s="2"/>
      <c r="E185" s="2"/>
      <c r="F185" s="2"/>
      <c r="G185" s="2"/>
      <c r="H185" s="2"/>
      <c r="I185" s="2"/>
    </row>
    <row r="186" spans="4:9" x14ac:dyDescent="0.2">
      <c r="D186" s="2"/>
      <c r="E186" s="2"/>
      <c r="F186" s="2"/>
      <c r="G186" s="2"/>
      <c r="H186" s="2"/>
      <c r="I186" s="2"/>
    </row>
    <row r="187" spans="4:9" x14ac:dyDescent="0.2">
      <c r="D187" s="2"/>
      <c r="E187" s="2"/>
      <c r="F187" s="2"/>
      <c r="G187" s="2"/>
      <c r="H187" s="2"/>
      <c r="I187" s="2"/>
    </row>
    <row r="188" spans="4:9" x14ac:dyDescent="0.2">
      <c r="D188" s="2"/>
      <c r="E188" s="2"/>
      <c r="F188" s="2"/>
      <c r="G188" s="2"/>
      <c r="H188" s="2"/>
      <c r="I188" s="2"/>
    </row>
    <row r="189" spans="4:9" x14ac:dyDescent="0.2">
      <c r="D189" s="2"/>
      <c r="E189" s="2"/>
      <c r="F189" s="2"/>
      <c r="G189" s="2"/>
      <c r="H189" s="2"/>
      <c r="I189" s="2"/>
    </row>
    <row r="190" spans="4:9" x14ac:dyDescent="0.2">
      <c r="D190" s="2"/>
      <c r="E190" s="2"/>
      <c r="F190" s="2"/>
      <c r="G190" s="2"/>
      <c r="H190" s="2"/>
      <c r="I190" s="2"/>
    </row>
    <row r="191" spans="4:9" x14ac:dyDescent="0.2">
      <c r="D191" s="2"/>
      <c r="E191" s="2"/>
      <c r="F191" s="2"/>
      <c r="G191" s="2"/>
      <c r="H191" s="2"/>
      <c r="I191" s="2"/>
    </row>
    <row r="192" spans="4:9" x14ac:dyDescent="0.2">
      <c r="D192" s="2"/>
      <c r="E192" s="2"/>
      <c r="F192" s="2"/>
      <c r="G192" s="2"/>
      <c r="H192" s="2"/>
      <c r="I192" s="2"/>
    </row>
    <row r="193" spans="4:9" x14ac:dyDescent="0.2">
      <c r="D193" s="2"/>
      <c r="E193" s="2"/>
      <c r="F193" s="2"/>
      <c r="G193" s="2"/>
      <c r="H193" s="2"/>
      <c r="I193" s="2"/>
    </row>
    <row r="194" spans="4:9" x14ac:dyDescent="0.2">
      <c r="D194" s="2"/>
      <c r="E194" s="2"/>
      <c r="F194" s="2"/>
      <c r="G194" s="2"/>
      <c r="H194" s="2"/>
      <c r="I194" s="2"/>
    </row>
    <row r="195" spans="4:9" x14ac:dyDescent="0.2">
      <c r="D195" s="2"/>
      <c r="E195" s="2"/>
      <c r="F195" s="2"/>
      <c r="G195" s="2"/>
      <c r="H195" s="2"/>
      <c r="I195" s="2"/>
    </row>
    <row r="196" spans="4:9" x14ac:dyDescent="0.2">
      <c r="D196" s="2"/>
      <c r="E196" s="2"/>
      <c r="F196" s="2"/>
      <c r="G196" s="2"/>
      <c r="H196" s="2"/>
      <c r="I196" s="2"/>
    </row>
    <row r="197" spans="4:9" x14ac:dyDescent="0.2">
      <c r="D197" s="2"/>
      <c r="E197" s="2"/>
      <c r="F197" s="2"/>
      <c r="G197" s="2"/>
      <c r="H197" s="2"/>
      <c r="I197" s="2"/>
    </row>
    <row r="198" spans="4:9" x14ac:dyDescent="0.2">
      <c r="D198" s="2"/>
      <c r="E198" s="2"/>
      <c r="F198" s="2"/>
      <c r="G198" s="2"/>
      <c r="H198" s="2"/>
      <c r="I198" s="2"/>
    </row>
    <row r="199" spans="4:9" x14ac:dyDescent="0.2">
      <c r="D199" s="2"/>
      <c r="E199" s="2"/>
      <c r="F199" s="2"/>
      <c r="G199" s="2"/>
      <c r="H199" s="2"/>
      <c r="I199" s="2"/>
    </row>
    <row r="200" spans="4:9" x14ac:dyDescent="0.2">
      <c r="D200" s="2"/>
      <c r="E200" s="2"/>
      <c r="F200" s="2"/>
      <c r="G200" s="2"/>
      <c r="H200" s="2"/>
      <c r="I200" s="2"/>
    </row>
    <row r="201" spans="4:9" x14ac:dyDescent="0.2">
      <c r="D201" s="2"/>
      <c r="E201" s="2"/>
      <c r="F201" s="2"/>
      <c r="G201" s="2"/>
      <c r="H201" s="2"/>
      <c r="I201" s="2"/>
    </row>
    <row r="202" spans="4:9" x14ac:dyDescent="0.2">
      <c r="D202" s="2"/>
      <c r="E202" s="2"/>
      <c r="F202" s="2"/>
      <c r="G202" s="2"/>
      <c r="H202" s="2"/>
      <c r="I202" s="2"/>
    </row>
    <row r="203" spans="4:9" x14ac:dyDescent="0.2">
      <c r="D203" s="2"/>
      <c r="E203" s="2"/>
      <c r="F203" s="2"/>
      <c r="G203" s="2"/>
      <c r="H203" s="2"/>
      <c r="I203" s="2"/>
    </row>
    <row r="204" spans="4:9" x14ac:dyDescent="0.2">
      <c r="D204" s="2"/>
      <c r="E204" s="2"/>
      <c r="F204" s="2"/>
      <c r="G204" s="2"/>
      <c r="H204" s="2"/>
      <c r="I204" s="2"/>
    </row>
    <row r="205" spans="4:9" x14ac:dyDescent="0.2">
      <c r="D205" s="2"/>
      <c r="E205" s="2"/>
      <c r="F205" s="2"/>
      <c r="G205" s="2"/>
      <c r="H205" s="2"/>
      <c r="I205" s="2"/>
    </row>
    <row r="206" spans="4:9" x14ac:dyDescent="0.2">
      <c r="D206" s="2"/>
      <c r="E206" s="2"/>
      <c r="F206" s="2"/>
      <c r="G206" s="2"/>
      <c r="H206" s="2"/>
      <c r="I206" s="2"/>
    </row>
    <row r="207" spans="4:9" x14ac:dyDescent="0.2">
      <c r="D207" s="2"/>
      <c r="E207" s="2"/>
      <c r="F207" s="2"/>
      <c r="G207" s="2"/>
      <c r="H207" s="2"/>
      <c r="I207" s="2"/>
    </row>
    <row r="208" spans="4:9" x14ac:dyDescent="0.2">
      <c r="D208" s="2"/>
      <c r="E208" s="2"/>
      <c r="F208" s="2"/>
      <c r="G208" s="2"/>
      <c r="H208" s="2"/>
      <c r="I208" s="2"/>
    </row>
    <row r="209" spans="4:9" x14ac:dyDescent="0.2">
      <c r="D209" s="2"/>
      <c r="E209" s="2"/>
      <c r="F209" s="2"/>
      <c r="G209" s="2"/>
      <c r="H209" s="2"/>
      <c r="I209" s="2"/>
    </row>
    <row r="210" spans="4:9" x14ac:dyDescent="0.2">
      <c r="D210" s="2"/>
      <c r="E210" s="2"/>
      <c r="F210" s="2"/>
      <c r="G210" s="2"/>
      <c r="H210" s="2"/>
      <c r="I210" s="2"/>
    </row>
    <row r="211" spans="4:9" x14ac:dyDescent="0.2">
      <c r="D211" s="2"/>
      <c r="E211" s="2"/>
      <c r="F211" s="2"/>
      <c r="G211" s="2"/>
      <c r="H211" s="2"/>
      <c r="I211" s="2"/>
    </row>
    <row r="212" spans="4:9" x14ac:dyDescent="0.2">
      <c r="D212" s="2"/>
      <c r="E212" s="2"/>
      <c r="F212" s="2"/>
      <c r="G212" s="2"/>
      <c r="H212" s="2"/>
      <c r="I212" s="2"/>
    </row>
    <row r="213" spans="4:9" x14ac:dyDescent="0.2">
      <c r="D213" s="2"/>
      <c r="E213" s="2"/>
      <c r="F213" s="2"/>
      <c r="G213" s="2"/>
      <c r="H213" s="2"/>
      <c r="I213" s="2"/>
    </row>
    <row r="214" spans="4:9" x14ac:dyDescent="0.2">
      <c r="D214" s="2"/>
      <c r="E214" s="2"/>
      <c r="F214" s="2"/>
      <c r="G214" s="2"/>
      <c r="H214" s="2"/>
      <c r="I214" s="2"/>
    </row>
    <row r="215" spans="4:9" x14ac:dyDescent="0.2">
      <c r="D215" s="2"/>
      <c r="E215" s="2"/>
      <c r="F215" s="2"/>
      <c r="G215" s="2"/>
      <c r="H215" s="2"/>
      <c r="I215" s="2"/>
    </row>
    <row r="216" spans="4:9" x14ac:dyDescent="0.2">
      <c r="D216" s="2"/>
      <c r="E216" s="2"/>
      <c r="F216" s="2"/>
      <c r="G216" s="2"/>
      <c r="H216" s="2"/>
      <c r="I216" s="2"/>
    </row>
    <row r="217" spans="4:9" x14ac:dyDescent="0.2">
      <c r="D217" s="2"/>
      <c r="E217" s="2"/>
      <c r="F217" s="2"/>
      <c r="G217" s="2"/>
      <c r="H217" s="2"/>
      <c r="I217" s="2"/>
    </row>
    <row r="218" spans="4:9" x14ac:dyDescent="0.2">
      <c r="D218" s="2"/>
      <c r="E218" s="2"/>
      <c r="F218" s="2"/>
      <c r="G218" s="2"/>
      <c r="H218" s="2"/>
      <c r="I218" s="2"/>
    </row>
    <row r="219" spans="4:9" x14ac:dyDescent="0.2">
      <c r="D219" s="2"/>
      <c r="E219" s="2"/>
      <c r="F219" s="2"/>
      <c r="G219" s="2"/>
      <c r="H219" s="2"/>
      <c r="I219" s="2"/>
    </row>
    <row r="220" spans="4:9" x14ac:dyDescent="0.2">
      <c r="D220" s="2"/>
      <c r="E220" s="2"/>
      <c r="F220" s="2"/>
      <c r="G220" s="2"/>
      <c r="H220" s="2"/>
      <c r="I220" s="2"/>
    </row>
    <row r="221" spans="4:9" x14ac:dyDescent="0.2">
      <c r="D221" s="2"/>
      <c r="E221" s="2"/>
      <c r="F221" s="2"/>
      <c r="G221" s="2"/>
      <c r="H221" s="2"/>
      <c r="I221" s="2"/>
    </row>
    <row r="222" spans="4:9" x14ac:dyDescent="0.2">
      <c r="D222" s="2"/>
      <c r="E222" s="2"/>
      <c r="F222" s="2"/>
      <c r="G222" s="2"/>
      <c r="H222" s="2"/>
      <c r="I222" s="2"/>
    </row>
    <row r="223" spans="4:9" x14ac:dyDescent="0.2">
      <c r="D223" s="2"/>
      <c r="E223" s="2"/>
      <c r="F223" s="2"/>
      <c r="G223" s="2"/>
      <c r="H223" s="2"/>
      <c r="I223" s="2"/>
    </row>
    <row r="224" spans="4:9" x14ac:dyDescent="0.2">
      <c r="D224" s="2"/>
      <c r="E224" s="2"/>
      <c r="F224" s="2"/>
      <c r="G224" s="2"/>
      <c r="H224" s="2"/>
      <c r="I224" s="2"/>
    </row>
    <row r="225" spans="4:9" x14ac:dyDescent="0.2">
      <c r="D225" s="2"/>
      <c r="E225" s="2"/>
      <c r="F225" s="2"/>
      <c r="G225" s="2"/>
      <c r="H225" s="2"/>
      <c r="I225" s="2"/>
    </row>
    <row r="226" spans="4:9" x14ac:dyDescent="0.2">
      <c r="D226" s="2"/>
      <c r="E226" s="2"/>
      <c r="F226" s="2"/>
      <c r="G226" s="2"/>
      <c r="H226" s="2"/>
      <c r="I226" s="2"/>
    </row>
    <row r="227" spans="4:9" x14ac:dyDescent="0.2">
      <c r="D227" s="2"/>
      <c r="E227" s="2"/>
      <c r="F227" s="2"/>
      <c r="G227" s="2"/>
      <c r="H227" s="2"/>
      <c r="I227" s="2"/>
    </row>
    <row r="228" spans="4:9" x14ac:dyDescent="0.2">
      <c r="D228" s="2"/>
      <c r="E228" s="2"/>
      <c r="F228" s="2"/>
      <c r="G228" s="2"/>
      <c r="H228" s="2"/>
      <c r="I228" s="2"/>
    </row>
    <row r="229" spans="4:9" x14ac:dyDescent="0.2">
      <c r="D229" s="2"/>
      <c r="E229" s="2"/>
      <c r="F229" s="2"/>
      <c r="G229" s="2"/>
      <c r="H229" s="2"/>
      <c r="I229" s="2"/>
    </row>
    <row r="230" spans="4:9" x14ac:dyDescent="0.2">
      <c r="D230" s="2"/>
      <c r="E230" s="2"/>
      <c r="F230" s="2"/>
      <c r="G230" s="2"/>
      <c r="H230" s="2"/>
      <c r="I230" s="2"/>
    </row>
    <row r="231" spans="4:9" x14ac:dyDescent="0.2">
      <c r="D231" s="2"/>
      <c r="E231" s="2"/>
      <c r="F231" s="2"/>
      <c r="G231" s="2"/>
      <c r="H231" s="2"/>
      <c r="I231" s="2"/>
    </row>
    <row r="232" spans="4:9" x14ac:dyDescent="0.2">
      <c r="D232" s="2"/>
      <c r="E232" s="2"/>
      <c r="F232" s="2"/>
      <c r="G232" s="2"/>
      <c r="H232" s="2"/>
      <c r="I232" s="2"/>
    </row>
    <row r="233" spans="4:9" x14ac:dyDescent="0.2">
      <c r="D233" s="2"/>
      <c r="E233" s="2"/>
      <c r="F233" s="2"/>
      <c r="G233" s="2"/>
      <c r="H233" s="2"/>
      <c r="I233" s="2"/>
    </row>
    <row r="234" spans="4:9" x14ac:dyDescent="0.2">
      <c r="D234" s="2"/>
      <c r="E234" s="2"/>
      <c r="F234" s="2"/>
      <c r="G234" s="2"/>
      <c r="H234" s="2"/>
      <c r="I234" s="2"/>
    </row>
    <row r="235" spans="4:9" x14ac:dyDescent="0.2">
      <c r="D235" s="2"/>
      <c r="E235" s="2"/>
      <c r="F235" s="2"/>
      <c r="G235" s="2"/>
      <c r="H235" s="2"/>
      <c r="I235" s="2"/>
    </row>
    <row r="236" spans="4:9" x14ac:dyDescent="0.2">
      <c r="D236" s="2"/>
      <c r="E236" s="2"/>
      <c r="F236" s="2"/>
      <c r="G236" s="2"/>
      <c r="H236" s="2"/>
      <c r="I236" s="2"/>
    </row>
    <row r="237" spans="4:9" x14ac:dyDescent="0.2">
      <c r="D237" s="2"/>
      <c r="E237" s="2"/>
      <c r="F237" s="2"/>
      <c r="G237" s="2"/>
      <c r="H237" s="2"/>
      <c r="I237" s="2"/>
    </row>
    <row r="238" spans="4:9" x14ac:dyDescent="0.2">
      <c r="D238" s="2"/>
      <c r="E238" s="2"/>
      <c r="F238" s="2"/>
      <c r="G238" s="2"/>
      <c r="H238" s="2"/>
      <c r="I238" s="2"/>
    </row>
    <row r="239" spans="4:9" x14ac:dyDescent="0.2">
      <c r="D239" s="2"/>
      <c r="E239" s="2"/>
      <c r="F239" s="2"/>
      <c r="G239" s="2"/>
      <c r="H239" s="2"/>
      <c r="I239" s="2"/>
    </row>
    <row r="240" spans="4:9" x14ac:dyDescent="0.2">
      <c r="D240" s="2"/>
      <c r="E240" s="2"/>
      <c r="F240" s="2"/>
      <c r="G240" s="2"/>
      <c r="H240" s="2"/>
      <c r="I240" s="2"/>
    </row>
    <row r="241" spans="4:9" x14ac:dyDescent="0.2">
      <c r="D241" s="2"/>
      <c r="E241" s="2"/>
      <c r="F241" s="2"/>
      <c r="G241" s="2"/>
      <c r="H241" s="2"/>
      <c r="I241" s="2"/>
    </row>
    <row r="242" spans="4:9" x14ac:dyDescent="0.2">
      <c r="D242" s="2"/>
      <c r="E242" s="2"/>
      <c r="F242" s="2"/>
      <c r="G242" s="2"/>
      <c r="H242" s="2"/>
      <c r="I242" s="2"/>
    </row>
    <row r="243" spans="4:9" x14ac:dyDescent="0.2">
      <c r="D243" s="2"/>
      <c r="E243" s="2"/>
      <c r="F243" s="2"/>
      <c r="G243" s="2"/>
      <c r="H243" s="2"/>
      <c r="I243" s="2"/>
    </row>
    <row r="244" spans="4:9" x14ac:dyDescent="0.2">
      <c r="D244" s="2"/>
      <c r="E244" s="2"/>
      <c r="F244" s="2"/>
      <c r="G244" s="2"/>
      <c r="H244" s="2"/>
      <c r="I244" s="2"/>
    </row>
    <row r="245" spans="4:9" x14ac:dyDescent="0.2">
      <c r="D245" s="2"/>
      <c r="E245" s="2"/>
      <c r="F245" s="2"/>
      <c r="G245" s="2"/>
      <c r="H245" s="2"/>
      <c r="I245" s="2"/>
    </row>
    <row r="246" spans="4:9" x14ac:dyDescent="0.2">
      <c r="D246" s="2"/>
      <c r="E246" s="2"/>
      <c r="F246" s="2"/>
      <c r="G246" s="2"/>
      <c r="H246" s="2"/>
      <c r="I246" s="2"/>
    </row>
    <row r="247" spans="4:9" x14ac:dyDescent="0.2">
      <c r="D247" s="2"/>
      <c r="E247" s="2"/>
      <c r="F247" s="2"/>
      <c r="G247" s="2"/>
      <c r="H247" s="2"/>
      <c r="I247" s="2"/>
    </row>
    <row r="248" spans="4:9" x14ac:dyDescent="0.2">
      <c r="D248" s="2"/>
      <c r="E248" s="2"/>
      <c r="F248" s="2"/>
      <c r="G248" s="2"/>
      <c r="H248" s="2"/>
      <c r="I248" s="2"/>
    </row>
    <row r="249" spans="4:9" x14ac:dyDescent="0.2">
      <c r="D249" s="2"/>
      <c r="E249" s="2"/>
      <c r="F249" s="2"/>
      <c r="G249" s="2"/>
      <c r="H249" s="2"/>
      <c r="I249" s="2"/>
    </row>
    <row r="250" spans="4:9" x14ac:dyDescent="0.2">
      <c r="D250" s="2"/>
      <c r="E250" s="2"/>
      <c r="F250" s="2"/>
      <c r="G250" s="2"/>
      <c r="H250" s="2"/>
      <c r="I250" s="2"/>
    </row>
    <row r="251" spans="4:9" x14ac:dyDescent="0.2">
      <c r="D251" s="2"/>
      <c r="E251" s="2"/>
      <c r="F251" s="2"/>
      <c r="G251" s="2"/>
      <c r="H251" s="2"/>
      <c r="I251" s="2"/>
    </row>
    <row r="252" spans="4:9" x14ac:dyDescent="0.2">
      <c r="D252" s="2"/>
      <c r="E252" s="2"/>
      <c r="F252" s="2"/>
      <c r="G252" s="2"/>
      <c r="H252" s="2"/>
      <c r="I252" s="2"/>
    </row>
    <row r="253" spans="4:9" x14ac:dyDescent="0.2">
      <c r="D253" s="2"/>
      <c r="E253" s="2"/>
      <c r="F253" s="2"/>
      <c r="G253" s="2"/>
      <c r="H253" s="2"/>
      <c r="I253" s="2"/>
    </row>
    <row r="254" spans="4:9" x14ac:dyDescent="0.2">
      <c r="D254" s="2"/>
      <c r="E254" s="2"/>
      <c r="F254" s="2"/>
      <c r="G254" s="2"/>
      <c r="H254" s="2"/>
      <c r="I254" s="2"/>
    </row>
    <row r="255" spans="4:9" x14ac:dyDescent="0.2">
      <c r="D255" s="2"/>
      <c r="E255" s="2"/>
      <c r="F255" s="2"/>
      <c r="G255" s="2"/>
      <c r="H255" s="2"/>
      <c r="I255" s="2"/>
    </row>
    <row r="256" spans="4:9" x14ac:dyDescent="0.2">
      <c r="D256" s="2"/>
      <c r="E256" s="2"/>
      <c r="F256" s="2"/>
      <c r="G256" s="2"/>
      <c r="H256" s="2"/>
      <c r="I256" s="2"/>
    </row>
    <row r="257" spans="4:9" x14ac:dyDescent="0.2">
      <c r="D257" s="2"/>
      <c r="E257" s="2"/>
      <c r="F257" s="2"/>
      <c r="G257" s="2"/>
      <c r="H257" s="2"/>
      <c r="I257" s="2"/>
    </row>
    <row r="258" spans="4:9" x14ac:dyDescent="0.2">
      <c r="D258" s="2"/>
      <c r="E258" s="2"/>
      <c r="F258" s="2"/>
      <c r="G258" s="2"/>
      <c r="H258" s="2"/>
      <c r="I258" s="2"/>
    </row>
    <row r="259" spans="4:9" x14ac:dyDescent="0.2">
      <c r="D259" s="2"/>
      <c r="E259" s="2"/>
      <c r="F259" s="2"/>
      <c r="G259" s="2"/>
      <c r="H259" s="2"/>
      <c r="I259" s="2"/>
    </row>
    <row r="260" spans="4:9" x14ac:dyDescent="0.2">
      <c r="D260" s="2"/>
      <c r="E260" s="2"/>
      <c r="F260" s="2"/>
      <c r="G260" s="2"/>
      <c r="H260" s="2"/>
      <c r="I260" s="2"/>
    </row>
    <row r="261" spans="4:9" x14ac:dyDescent="0.2">
      <c r="D261" s="2"/>
      <c r="E261" s="2"/>
      <c r="F261" s="2"/>
      <c r="G261" s="2"/>
      <c r="H261" s="2"/>
      <c r="I261" s="2"/>
    </row>
    <row r="262" spans="4:9" x14ac:dyDescent="0.2">
      <c r="D262" s="2"/>
      <c r="E262" s="2"/>
      <c r="F262" s="2"/>
      <c r="G262" s="2"/>
      <c r="H262" s="2"/>
      <c r="I262" s="2"/>
    </row>
    <row r="263" spans="4:9" x14ac:dyDescent="0.2">
      <c r="D263" s="2"/>
      <c r="E263" s="2"/>
      <c r="F263" s="2"/>
      <c r="G263" s="2"/>
      <c r="H263" s="2"/>
      <c r="I263" s="2"/>
    </row>
    <row r="264" spans="4:9" x14ac:dyDescent="0.2">
      <c r="D264" s="2"/>
      <c r="E264" s="2"/>
      <c r="F264" s="2"/>
      <c r="G264" s="2"/>
      <c r="H264" s="2"/>
      <c r="I264" s="2"/>
    </row>
    <row r="265" spans="4:9" x14ac:dyDescent="0.2">
      <c r="D265" s="2"/>
      <c r="E265" s="2"/>
      <c r="F265" s="2"/>
      <c r="G265" s="2"/>
      <c r="H265" s="2"/>
      <c r="I265" s="2"/>
    </row>
    <row r="266" spans="4:9" x14ac:dyDescent="0.2">
      <c r="D266" s="2"/>
      <c r="E266" s="2"/>
      <c r="F266" s="2"/>
      <c r="G266" s="2"/>
      <c r="H266" s="2"/>
      <c r="I266" s="2"/>
    </row>
    <row r="267" spans="4:9" x14ac:dyDescent="0.2">
      <c r="D267" s="2"/>
      <c r="E267" s="2"/>
      <c r="F267" s="2"/>
      <c r="G267" s="2"/>
      <c r="H267" s="2"/>
      <c r="I267" s="2"/>
    </row>
    <row r="268" spans="4:9" x14ac:dyDescent="0.2">
      <c r="D268" s="2"/>
      <c r="E268" s="2"/>
      <c r="F268" s="2"/>
      <c r="G268" s="2"/>
      <c r="H268" s="2"/>
      <c r="I268" s="2"/>
    </row>
    <row r="269" spans="4:9" x14ac:dyDescent="0.2">
      <c r="D269" s="2"/>
      <c r="E269" s="2"/>
      <c r="F269" s="2"/>
      <c r="G269" s="2"/>
      <c r="H269" s="2"/>
      <c r="I269" s="2"/>
    </row>
    <row r="270" spans="4:9" x14ac:dyDescent="0.2">
      <c r="D270" s="2"/>
      <c r="E270" s="2"/>
      <c r="F270" s="2"/>
      <c r="G270" s="2"/>
      <c r="H270" s="2"/>
      <c r="I270" s="2"/>
    </row>
    <row r="271" spans="4:9" x14ac:dyDescent="0.2">
      <c r="D271" s="2"/>
      <c r="E271" s="2"/>
      <c r="F271" s="2"/>
      <c r="G271" s="2"/>
      <c r="H271" s="2"/>
      <c r="I271" s="2"/>
    </row>
    <row r="272" spans="4:9" x14ac:dyDescent="0.2">
      <c r="D272" s="2"/>
      <c r="E272" s="2"/>
      <c r="F272" s="2"/>
      <c r="G272" s="2"/>
      <c r="H272" s="2"/>
      <c r="I272" s="2"/>
    </row>
    <row r="273" spans="4:9" x14ac:dyDescent="0.2">
      <c r="D273" s="2"/>
      <c r="E273" s="2"/>
      <c r="F273" s="2"/>
      <c r="G273" s="2"/>
      <c r="H273" s="2"/>
      <c r="I273" s="2"/>
    </row>
    <row r="274" spans="4:9" x14ac:dyDescent="0.2">
      <c r="D274" s="2"/>
      <c r="E274" s="2"/>
      <c r="F274" s="2"/>
      <c r="G274" s="2"/>
      <c r="H274" s="2"/>
      <c r="I274" s="2"/>
    </row>
    <row r="275" spans="4:9" x14ac:dyDescent="0.2">
      <c r="D275" s="2"/>
      <c r="E275" s="2"/>
      <c r="F275" s="2"/>
      <c r="G275" s="2"/>
      <c r="H275" s="2"/>
      <c r="I275" s="2"/>
    </row>
    <row r="276" spans="4:9" x14ac:dyDescent="0.2">
      <c r="D276" s="2"/>
      <c r="E276" s="2"/>
      <c r="F276" s="2"/>
      <c r="G276" s="2"/>
      <c r="H276" s="2"/>
      <c r="I276" s="2"/>
    </row>
    <row r="277" spans="4:9" x14ac:dyDescent="0.2">
      <c r="D277" s="2"/>
      <c r="E277" s="2"/>
      <c r="F277" s="2"/>
      <c r="G277" s="2"/>
      <c r="H277" s="2"/>
      <c r="I277" s="2"/>
    </row>
    <row r="278" spans="4:9" x14ac:dyDescent="0.2">
      <c r="D278" s="2"/>
      <c r="E278" s="2"/>
      <c r="F278" s="2"/>
      <c r="G278" s="2"/>
      <c r="H278" s="2"/>
      <c r="I278" s="2"/>
    </row>
    <row r="279" spans="4:9" x14ac:dyDescent="0.2">
      <c r="D279" s="2"/>
      <c r="E279" s="2"/>
      <c r="F279" s="2"/>
      <c r="G279" s="2"/>
      <c r="H279" s="2"/>
      <c r="I279" s="2"/>
    </row>
    <row r="280" spans="4:9" x14ac:dyDescent="0.2">
      <c r="D280" s="2"/>
      <c r="E280" s="2"/>
      <c r="F280" s="2"/>
      <c r="G280" s="2"/>
      <c r="H280" s="2"/>
      <c r="I280" s="2"/>
    </row>
  </sheetData>
  <phoneticPr fontId="3" type="noConversion"/>
  <pageMargins left="0.26" right="0.17" top="0.26" bottom="0.28999999999999998" header="0.17" footer="0.2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86"/>
  <sheetViews>
    <sheetView workbookViewId="0"/>
  </sheetViews>
  <sheetFormatPr defaultColWidth="9.140625" defaultRowHeight="12.75" outlineLevelRow="2" x14ac:dyDescent="0.2"/>
  <cols>
    <col min="1" max="1" width="24" style="19" customWidth="1"/>
    <col min="2" max="2" width="12.85546875" style="1" customWidth="1"/>
    <col min="3" max="3" width="15.28515625" style="1" customWidth="1"/>
    <col min="4" max="4" width="13.28515625" style="15" customWidth="1"/>
    <col min="5" max="5" width="9.7109375" style="15" customWidth="1"/>
    <col min="6" max="6" width="10" style="15" customWidth="1"/>
    <col min="7" max="7" width="11.7109375" style="15" customWidth="1"/>
    <col min="8" max="8" width="10.42578125" style="15" bestFit="1" customWidth="1"/>
    <col min="9" max="256" width="11.42578125" style="15" customWidth="1"/>
    <col min="257" max="16384" width="9.140625" style="15"/>
  </cols>
  <sheetData>
    <row r="1" spans="1:9" s="13" customFormat="1" x14ac:dyDescent="0.2">
      <c r="A1" s="27" t="s">
        <v>65</v>
      </c>
      <c r="B1" s="6" t="s">
        <v>33</v>
      </c>
      <c r="C1" s="28" t="s">
        <v>25</v>
      </c>
      <c r="D1" s="28" t="s">
        <v>31</v>
      </c>
      <c r="E1" s="28" t="s">
        <v>26</v>
      </c>
      <c r="F1" s="28" t="s">
        <v>27</v>
      </c>
      <c r="G1" s="28" t="s">
        <v>32</v>
      </c>
      <c r="H1" s="13" t="s">
        <v>29</v>
      </c>
    </row>
    <row r="2" spans="1:9" x14ac:dyDescent="0.2">
      <c r="A2" s="29" t="s">
        <v>62</v>
      </c>
      <c r="B2" s="7">
        <f>B3+B6+B11+B17+B20+B25+B29+B31+B36+B47+B64</f>
        <v>177661.89</v>
      </c>
      <c r="C2" s="30">
        <f>+C6+C11+C17+C20+C25+C29+C31+C36+C47+C64</f>
        <v>46401.17</v>
      </c>
      <c r="D2" s="30">
        <f>+D6+D11+D17+D20+D25+D29+D31+D36+D47+D64</f>
        <v>68509.81</v>
      </c>
      <c r="E2" s="30">
        <f>+E6+E11+E17+E20+E25+E29+E31+E36+E47+E64</f>
        <v>42148.33</v>
      </c>
      <c r="F2" s="30">
        <f>+F6+F11+F17+F20+F25+F29+F31+F36+F47+F64</f>
        <v>36837.82</v>
      </c>
      <c r="G2" s="30">
        <f>+G6+G11+G17+G20+G25+G29+G31+G36+G47+G64</f>
        <v>193897.13</v>
      </c>
      <c r="H2" s="14">
        <f>+B2-G2</f>
        <v>-16235.239999999991</v>
      </c>
      <c r="I2" s="14" t="s">
        <v>119</v>
      </c>
    </row>
    <row r="3" spans="1:9" ht="22.5" outlineLevel="1" collapsed="1" x14ac:dyDescent="0.2">
      <c r="A3" s="29" t="s">
        <v>74</v>
      </c>
      <c r="B3" s="7">
        <f>SUM(B4:B5)</f>
        <v>0</v>
      </c>
      <c r="C3" s="19" t="s">
        <v>23</v>
      </c>
      <c r="D3" s="19"/>
      <c r="E3" s="19"/>
      <c r="F3" s="19"/>
      <c r="G3" s="19"/>
      <c r="H3" s="14">
        <f t="shared" ref="H3:H66" si="0">+B3-G3</f>
        <v>0</v>
      </c>
      <c r="I3" s="14" t="s">
        <v>117</v>
      </c>
    </row>
    <row r="4" spans="1:9" ht="22.5" hidden="1" outlineLevel="2" x14ac:dyDescent="0.2">
      <c r="A4" s="31" t="s">
        <v>7</v>
      </c>
      <c r="B4" s="17">
        <v>0</v>
      </c>
      <c r="C4" s="19" t="s">
        <v>23</v>
      </c>
      <c r="D4" s="19"/>
      <c r="E4" s="19"/>
      <c r="F4" s="19"/>
      <c r="G4" s="19"/>
      <c r="H4" s="14">
        <f t="shared" si="0"/>
        <v>0</v>
      </c>
      <c r="I4" s="14"/>
    </row>
    <row r="5" spans="1:9" hidden="1" outlineLevel="2" x14ac:dyDescent="0.2">
      <c r="A5" s="32" t="s">
        <v>5</v>
      </c>
      <c r="B5" s="17">
        <v>0</v>
      </c>
      <c r="C5" s="19"/>
      <c r="D5" s="19"/>
      <c r="E5" s="19"/>
      <c r="F5" s="19"/>
      <c r="G5" s="19"/>
      <c r="H5" s="14">
        <f t="shared" si="0"/>
        <v>0</v>
      </c>
      <c r="I5" s="14"/>
    </row>
    <row r="6" spans="1:9" ht="22.5" outlineLevel="1" collapsed="1" x14ac:dyDescent="0.2">
      <c r="A6" s="33" t="s">
        <v>75</v>
      </c>
      <c r="B6" s="7">
        <f>SUM(B7:B10)</f>
        <v>28875</v>
      </c>
      <c r="C6" s="16">
        <f>+C7+C8+C9+C10</f>
        <v>10522.46</v>
      </c>
      <c r="D6" s="16">
        <f>+D7+D8+D9+D10</f>
        <v>5961.25</v>
      </c>
      <c r="E6" s="16">
        <f>+E7+E8+E9+E10</f>
        <v>12774.37</v>
      </c>
      <c r="F6" s="16">
        <f>+F7+F8+F9+F10</f>
        <v>8137.91</v>
      </c>
      <c r="G6" s="16">
        <f>+C6+D6+E6+F6</f>
        <v>37395.990000000005</v>
      </c>
      <c r="H6" s="14">
        <f t="shared" si="0"/>
        <v>-8520.9900000000052</v>
      </c>
      <c r="I6" s="14"/>
    </row>
    <row r="7" spans="1:9" hidden="1" outlineLevel="2" x14ac:dyDescent="0.2">
      <c r="A7" s="32" t="s">
        <v>8</v>
      </c>
      <c r="B7" s="17">
        <v>500</v>
      </c>
      <c r="C7" s="19">
        <v>243.75</v>
      </c>
      <c r="D7" s="19">
        <v>211.25</v>
      </c>
      <c r="E7" s="19">
        <v>296.37</v>
      </c>
      <c r="F7" s="19">
        <v>81.25</v>
      </c>
      <c r="G7" s="19">
        <f>+C7+D7+E7+F7</f>
        <v>832.62</v>
      </c>
      <c r="H7" s="14">
        <f t="shared" si="0"/>
        <v>-332.62</v>
      </c>
      <c r="I7" s="14"/>
    </row>
    <row r="8" spans="1:9" hidden="1" outlineLevel="2" x14ac:dyDescent="0.2">
      <c r="A8" s="32" t="s">
        <v>71</v>
      </c>
      <c r="B8" s="17">
        <v>1500</v>
      </c>
      <c r="C8" s="19"/>
      <c r="D8" s="19"/>
      <c r="E8" s="19"/>
      <c r="F8" s="11"/>
      <c r="G8" s="34"/>
      <c r="H8" s="14">
        <f t="shared" si="0"/>
        <v>1500</v>
      </c>
      <c r="I8" s="14"/>
    </row>
    <row r="9" spans="1:9" ht="22.5" hidden="1" customHeight="1" outlineLevel="2" x14ac:dyDescent="0.2">
      <c r="A9" s="32" t="s">
        <v>101</v>
      </c>
      <c r="B9" s="17">
        <v>25000</v>
      </c>
      <c r="C9" s="19">
        <v>8921</v>
      </c>
      <c r="D9" s="19">
        <v>5750</v>
      </c>
      <c r="E9" s="19">
        <v>10495</v>
      </c>
      <c r="F9" s="19">
        <v>6730</v>
      </c>
      <c r="G9" s="19">
        <f t="shared" ref="G9:G14" si="1">+C9+D9+E9+F9</f>
        <v>31896</v>
      </c>
      <c r="H9" s="14">
        <f t="shared" si="0"/>
        <v>-6896</v>
      </c>
      <c r="I9" s="14"/>
    </row>
    <row r="10" spans="1:9" ht="12.75" hidden="1" customHeight="1" outlineLevel="2" x14ac:dyDescent="0.2">
      <c r="A10" s="32" t="s">
        <v>52</v>
      </c>
      <c r="B10" s="17">
        <f>7500*0.25</f>
        <v>1875</v>
      </c>
      <c r="C10" s="19">
        <v>1357.71</v>
      </c>
      <c r="D10" s="19"/>
      <c r="E10" s="19">
        <v>1983</v>
      </c>
      <c r="F10" s="19">
        <v>1326.66</v>
      </c>
      <c r="G10" s="19">
        <f t="shared" si="1"/>
        <v>4667.37</v>
      </c>
      <c r="H10" s="14">
        <f t="shared" si="0"/>
        <v>-2792.37</v>
      </c>
      <c r="I10" s="14"/>
    </row>
    <row r="11" spans="1:9" outlineLevel="1" collapsed="1" x14ac:dyDescent="0.2">
      <c r="A11" s="29" t="s">
        <v>76</v>
      </c>
      <c r="B11" s="7">
        <f>SUM(B12:B13)</f>
        <v>8500</v>
      </c>
      <c r="C11" s="16">
        <f>+C12+C13+C14</f>
        <v>135</v>
      </c>
      <c r="D11" s="16">
        <f>+D12+D13+D14+D16</f>
        <v>37269.67</v>
      </c>
      <c r="E11" s="16">
        <f>+E12+E13+E14</f>
        <v>8500</v>
      </c>
      <c r="F11" s="19">
        <v>0</v>
      </c>
      <c r="G11" s="16">
        <f t="shared" si="1"/>
        <v>45904.67</v>
      </c>
      <c r="H11" s="14">
        <f t="shared" si="0"/>
        <v>-37404.67</v>
      </c>
      <c r="I11" s="14" t="s">
        <v>39</v>
      </c>
    </row>
    <row r="12" spans="1:9" hidden="1" outlineLevel="2" x14ac:dyDescent="0.2">
      <c r="A12" s="35" t="s">
        <v>57</v>
      </c>
      <c r="B12" s="17">
        <v>3500</v>
      </c>
      <c r="C12" s="19"/>
      <c r="D12" s="19"/>
      <c r="E12" s="19">
        <v>3500</v>
      </c>
      <c r="F12" s="19">
        <v>0</v>
      </c>
      <c r="G12" s="19">
        <f t="shared" si="1"/>
        <v>3500</v>
      </c>
      <c r="H12" s="14">
        <f t="shared" si="0"/>
        <v>0</v>
      </c>
      <c r="I12" s="14"/>
    </row>
    <row r="13" spans="1:9" ht="22.5" hidden="1" outlineLevel="2" x14ac:dyDescent="0.2">
      <c r="A13" s="35" t="s">
        <v>22</v>
      </c>
      <c r="B13" s="17">
        <v>5000</v>
      </c>
      <c r="C13" s="19"/>
      <c r="D13" s="19"/>
      <c r="E13" s="19">
        <v>5000</v>
      </c>
      <c r="F13" s="19">
        <v>0</v>
      </c>
      <c r="G13" s="19">
        <f t="shared" si="1"/>
        <v>5000</v>
      </c>
      <c r="H13" s="14">
        <f t="shared" si="0"/>
        <v>0</v>
      </c>
      <c r="I13" s="14"/>
    </row>
    <row r="14" spans="1:9" hidden="1" outlineLevel="2" x14ac:dyDescent="0.2">
      <c r="A14" s="35" t="s">
        <v>38</v>
      </c>
      <c r="B14" s="17"/>
      <c r="C14" s="19">
        <v>135</v>
      </c>
      <c r="D14" s="19">
        <v>12269.67</v>
      </c>
      <c r="E14" s="19"/>
      <c r="F14" s="19"/>
      <c r="G14" s="19">
        <f t="shared" si="1"/>
        <v>12404.67</v>
      </c>
      <c r="H14" s="14">
        <f t="shared" si="0"/>
        <v>-12404.67</v>
      </c>
      <c r="I14" s="14"/>
    </row>
    <row r="15" spans="1:9" hidden="1" outlineLevel="2" x14ac:dyDescent="0.2">
      <c r="A15" s="35" t="s">
        <v>123</v>
      </c>
      <c r="B15" s="17"/>
      <c r="C15" s="19"/>
      <c r="D15" s="19"/>
      <c r="E15" s="19"/>
      <c r="F15" s="19"/>
      <c r="G15" s="19"/>
      <c r="H15" s="14">
        <f t="shared" si="0"/>
        <v>0</v>
      </c>
      <c r="I15" s="14"/>
    </row>
    <row r="16" spans="1:9" hidden="1" outlineLevel="2" x14ac:dyDescent="0.2">
      <c r="A16" s="35" t="s">
        <v>124</v>
      </c>
      <c r="B16" s="17"/>
      <c r="C16" s="19"/>
      <c r="D16" s="19">
        <v>25000</v>
      </c>
      <c r="E16" s="19"/>
      <c r="F16" s="19"/>
      <c r="G16" s="19">
        <f>+C16+D16+E16+F16</f>
        <v>25000</v>
      </c>
      <c r="H16" s="14">
        <f t="shared" si="0"/>
        <v>-25000</v>
      </c>
      <c r="I16" s="14"/>
    </row>
    <row r="17" spans="1:9" ht="22.5" outlineLevel="1" collapsed="1" x14ac:dyDescent="0.2">
      <c r="A17" s="29" t="s">
        <v>77</v>
      </c>
      <c r="B17" s="7">
        <f>SUM(B18:B19)</f>
        <v>1400</v>
      </c>
      <c r="C17" s="16">
        <f>+C18+C19</f>
        <v>469.58</v>
      </c>
      <c r="D17" s="16">
        <f>+D18+D19</f>
        <v>0</v>
      </c>
      <c r="E17" s="16">
        <f>+E18+E19</f>
        <v>0</v>
      </c>
      <c r="F17" s="19"/>
      <c r="G17" s="16">
        <f>+C17+D17+E17+F17</f>
        <v>469.58</v>
      </c>
      <c r="H17" s="14">
        <f t="shared" si="0"/>
        <v>930.42000000000007</v>
      </c>
      <c r="I17" s="14"/>
    </row>
    <row r="18" spans="1:9" ht="22.5" hidden="1" outlineLevel="2" x14ac:dyDescent="0.2">
      <c r="A18" s="32" t="s">
        <v>58</v>
      </c>
      <c r="B18" s="17">
        <v>0</v>
      </c>
      <c r="C18" s="19"/>
      <c r="D18" s="19"/>
      <c r="E18" s="19"/>
      <c r="F18" s="19"/>
      <c r="G18" s="19">
        <f t="shared" ref="G18:G69" si="2">+C18+D18+E18+F18</f>
        <v>0</v>
      </c>
      <c r="H18" s="14">
        <f t="shared" si="0"/>
        <v>0</v>
      </c>
      <c r="I18" s="14"/>
    </row>
    <row r="19" spans="1:9" hidden="1" outlineLevel="2" x14ac:dyDescent="0.2">
      <c r="A19" s="32" t="s">
        <v>103</v>
      </c>
      <c r="B19" s="17">
        <v>1400</v>
      </c>
      <c r="C19" s="19">
        <v>469.58</v>
      </c>
      <c r="D19" s="19"/>
      <c r="E19" s="19"/>
      <c r="F19" s="19"/>
      <c r="G19" s="19">
        <f>+C19+D19+E19+F19</f>
        <v>469.58</v>
      </c>
      <c r="H19" s="14">
        <f t="shared" si="0"/>
        <v>930.42000000000007</v>
      </c>
      <c r="I19" s="14"/>
    </row>
    <row r="20" spans="1:9" outlineLevel="1" collapsed="1" x14ac:dyDescent="0.2">
      <c r="A20" s="29" t="s">
        <v>78</v>
      </c>
      <c r="B20" s="7">
        <f>SUM(B21:B23)</f>
        <v>5000</v>
      </c>
      <c r="C20" s="16">
        <f>+C22+C23</f>
        <v>0</v>
      </c>
      <c r="D20" s="16">
        <f>+D22+D23</f>
        <v>0</v>
      </c>
      <c r="E20" s="16">
        <f>+E22+E23</f>
        <v>0</v>
      </c>
      <c r="F20" s="19"/>
      <c r="G20" s="19">
        <f t="shared" si="2"/>
        <v>0</v>
      </c>
      <c r="H20" s="14">
        <f t="shared" si="0"/>
        <v>5000</v>
      </c>
      <c r="I20" s="14"/>
    </row>
    <row r="21" spans="1:9" hidden="1" outlineLevel="2" x14ac:dyDescent="0.2">
      <c r="A21" s="32" t="s">
        <v>110</v>
      </c>
      <c r="B21" s="17">
        <v>5000</v>
      </c>
      <c r="C21" s="15"/>
      <c r="F21" s="19"/>
      <c r="G21" s="19">
        <f t="shared" si="2"/>
        <v>0</v>
      </c>
      <c r="H21" s="14">
        <f t="shared" si="0"/>
        <v>5000</v>
      </c>
      <c r="I21" s="14"/>
    </row>
    <row r="22" spans="1:9" hidden="1" outlineLevel="2" x14ac:dyDescent="0.2">
      <c r="A22" s="32" t="s">
        <v>102</v>
      </c>
      <c r="B22" s="17"/>
      <c r="C22" s="19"/>
      <c r="D22" s="19"/>
      <c r="E22" s="19"/>
      <c r="F22" s="19"/>
      <c r="G22" s="19">
        <f t="shared" si="2"/>
        <v>0</v>
      </c>
      <c r="H22" s="14">
        <f t="shared" si="0"/>
        <v>0</v>
      </c>
      <c r="I22" s="14"/>
    </row>
    <row r="23" spans="1:9" hidden="1" outlineLevel="2" x14ac:dyDescent="0.2">
      <c r="A23" s="32" t="s">
        <v>11</v>
      </c>
      <c r="B23" s="17"/>
      <c r="C23" s="19"/>
      <c r="D23" s="19"/>
      <c r="E23" s="19"/>
      <c r="F23" s="19"/>
      <c r="G23" s="19">
        <f t="shared" si="2"/>
        <v>0</v>
      </c>
      <c r="H23" s="14">
        <f t="shared" si="0"/>
        <v>0</v>
      </c>
      <c r="I23" s="14"/>
    </row>
    <row r="24" spans="1:9" hidden="1" outlineLevel="2" x14ac:dyDescent="0.2">
      <c r="A24" s="32" t="s">
        <v>125</v>
      </c>
      <c r="B24" s="17"/>
      <c r="C24" s="19"/>
      <c r="D24" s="19"/>
      <c r="E24" s="19"/>
      <c r="F24" s="19"/>
      <c r="G24" s="19">
        <f t="shared" si="2"/>
        <v>0</v>
      </c>
      <c r="H24" s="14">
        <f t="shared" si="0"/>
        <v>0</v>
      </c>
      <c r="I24" s="14"/>
    </row>
    <row r="25" spans="1:9" ht="22.5" outlineLevel="1" collapsed="1" x14ac:dyDescent="0.2">
      <c r="A25" s="29" t="s">
        <v>79</v>
      </c>
      <c r="B25" s="7">
        <f>SUM(B26:B28)</f>
        <v>1500</v>
      </c>
      <c r="C25" s="16">
        <f>+C26+C27+C28</f>
        <v>0</v>
      </c>
      <c r="D25" s="16">
        <f>+D26+D27+D28</f>
        <v>0</v>
      </c>
      <c r="E25" s="16">
        <f>+E26+E27+E28</f>
        <v>0</v>
      </c>
      <c r="F25" s="19"/>
      <c r="G25" s="19">
        <f t="shared" si="2"/>
        <v>0</v>
      </c>
      <c r="H25" s="14">
        <f t="shared" si="0"/>
        <v>1500</v>
      </c>
      <c r="I25" s="14"/>
    </row>
    <row r="26" spans="1:9" ht="33.75" hidden="1" outlineLevel="2" x14ac:dyDescent="0.2">
      <c r="A26" s="32" t="s">
        <v>9</v>
      </c>
      <c r="B26" s="17">
        <v>0</v>
      </c>
      <c r="C26" s="19"/>
      <c r="D26" s="19"/>
      <c r="E26" s="19"/>
      <c r="F26" s="19"/>
      <c r="G26" s="19">
        <f t="shared" si="2"/>
        <v>0</v>
      </c>
      <c r="H26" s="14">
        <f t="shared" si="0"/>
        <v>0</v>
      </c>
      <c r="I26" s="14"/>
    </row>
    <row r="27" spans="1:9" ht="24.75" hidden="1" customHeight="1" outlineLevel="2" x14ac:dyDescent="0.2">
      <c r="A27" s="32" t="s">
        <v>105</v>
      </c>
      <c r="B27" s="17">
        <v>1500</v>
      </c>
      <c r="C27" s="19"/>
      <c r="D27" s="19"/>
      <c r="E27" s="19"/>
      <c r="F27" s="19"/>
      <c r="G27" s="19">
        <f t="shared" si="2"/>
        <v>0</v>
      </c>
      <c r="H27" s="14">
        <f t="shared" si="0"/>
        <v>1500</v>
      </c>
      <c r="I27" s="14"/>
    </row>
    <row r="28" spans="1:9" s="18" customFormat="1" hidden="1" outlineLevel="2" x14ac:dyDescent="0.2">
      <c r="A28" s="35" t="s">
        <v>10</v>
      </c>
      <c r="B28" s="17">
        <v>0</v>
      </c>
      <c r="C28" s="19"/>
      <c r="D28" s="19"/>
      <c r="E28" s="19"/>
      <c r="F28" s="19"/>
      <c r="G28" s="19">
        <f t="shared" si="2"/>
        <v>0</v>
      </c>
      <c r="H28" s="14">
        <f t="shared" si="0"/>
        <v>0</v>
      </c>
      <c r="I28" s="16"/>
    </row>
    <row r="29" spans="1:9" ht="21" customHeight="1" outlineLevel="1" collapsed="1" x14ac:dyDescent="0.2">
      <c r="A29" s="29" t="s">
        <v>98</v>
      </c>
      <c r="B29" s="7">
        <f>SUM(B30:B30)</f>
        <v>0</v>
      </c>
      <c r="C29" s="16">
        <v>0</v>
      </c>
      <c r="D29" s="16">
        <v>0</v>
      </c>
      <c r="E29" s="16">
        <v>0</v>
      </c>
      <c r="F29" s="16">
        <v>0</v>
      </c>
      <c r="G29" s="19">
        <f t="shared" si="2"/>
        <v>0</v>
      </c>
      <c r="H29" s="14">
        <f t="shared" si="0"/>
        <v>0</v>
      </c>
      <c r="I29" s="14"/>
    </row>
    <row r="30" spans="1:9" ht="12.6" hidden="1" customHeight="1" outlineLevel="2" x14ac:dyDescent="0.2">
      <c r="A30" s="35" t="s">
        <v>66</v>
      </c>
      <c r="B30" s="17"/>
      <c r="C30" s="19"/>
      <c r="D30" s="19"/>
      <c r="E30" s="19"/>
      <c r="F30" s="19"/>
      <c r="G30" s="19">
        <f t="shared" si="2"/>
        <v>0</v>
      </c>
      <c r="H30" s="14">
        <f t="shared" si="0"/>
        <v>0</v>
      </c>
      <c r="I30" s="14"/>
    </row>
    <row r="31" spans="1:9" ht="12.6" customHeight="1" outlineLevel="1" collapsed="1" x14ac:dyDescent="0.2">
      <c r="A31" s="29" t="s">
        <v>73</v>
      </c>
      <c r="B31" s="7">
        <f>SUM(B32:B34)</f>
        <v>39800</v>
      </c>
      <c r="C31" s="16">
        <f>+C32+C33+C34</f>
        <v>13987.33</v>
      </c>
      <c r="D31" s="16">
        <v>0</v>
      </c>
      <c r="E31" s="16">
        <f>+E32+E33+E34</f>
        <v>0</v>
      </c>
      <c r="F31" s="16">
        <f>+F32+F33+F34+F35</f>
        <v>2124.1099999999997</v>
      </c>
      <c r="G31" s="16">
        <f t="shared" si="2"/>
        <v>16111.439999999999</v>
      </c>
      <c r="H31" s="14">
        <f t="shared" si="0"/>
        <v>23688.560000000001</v>
      </c>
      <c r="I31" s="14"/>
    </row>
    <row r="32" spans="1:9" ht="12.6" hidden="1" customHeight="1" outlineLevel="2" x14ac:dyDescent="0.2">
      <c r="A32" s="32" t="s">
        <v>16</v>
      </c>
      <c r="B32" s="17">
        <v>37000</v>
      </c>
      <c r="C32" s="19">
        <v>13987.33</v>
      </c>
      <c r="D32" s="19" t="s">
        <v>23</v>
      </c>
      <c r="E32" s="19"/>
      <c r="F32" s="19"/>
      <c r="G32" s="19">
        <f>+C32</f>
        <v>13987.33</v>
      </c>
      <c r="H32" s="14">
        <f t="shared" si="0"/>
        <v>23012.67</v>
      </c>
      <c r="I32" s="14"/>
    </row>
    <row r="33" spans="1:9" ht="26.25" hidden="1" customHeight="1" outlineLevel="2" x14ac:dyDescent="0.2">
      <c r="A33" s="32" t="s">
        <v>20</v>
      </c>
      <c r="B33" s="17">
        <v>800</v>
      </c>
      <c r="C33" s="19"/>
      <c r="D33" s="19" t="s">
        <v>23</v>
      </c>
      <c r="E33" s="19"/>
      <c r="F33" s="19"/>
      <c r="G33" s="19">
        <v>0</v>
      </c>
      <c r="H33" s="14">
        <f t="shared" si="0"/>
        <v>800</v>
      </c>
      <c r="I33" s="14"/>
    </row>
    <row r="34" spans="1:9" hidden="1" outlineLevel="2" x14ac:dyDescent="0.2">
      <c r="A34" s="32" t="s">
        <v>21</v>
      </c>
      <c r="B34" s="17">
        <v>2000</v>
      </c>
      <c r="C34" s="19"/>
      <c r="D34" s="19" t="s">
        <v>23</v>
      </c>
      <c r="E34" s="11"/>
      <c r="F34" s="19">
        <v>1924.11</v>
      </c>
      <c r="G34" s="19">
        <v>1924.11</v>
      </c>
      <c r="H34" s="14">
        <f t="shared" si="0"/>
        <v>75.8900000000001</v>
      </c>
      <c r="I34" s="14"/>
    </row>
    <row r="35" spans="1:9" hidden="1" outlineLevel="2" x14ac:dyDescent="0.2">
      <c r="A35" s="32" t="s">
        <v>126</v>
      </c>
      <c r="B35" s="17"/>
      <c r="C35" s="19"/>
      <c r="D35" s="19"/>
      <c r="E35" s="19"/>
      <c r="F35" s="19">
        <v>200</v>
      </c>
      <c r="G35" s="19">
        <f>+C35+D35+E35+F35</f>
        <v>200</v>
      </c>
      <c r="H35" s="14">
        <f t="shared" si="0"/>
        <v>-200</v>
      </c>
      <c r="I35" s="14"/>
    </row>
    <row r="36" spans="1:9" outlineLevel="1" collapsed="1" x14ac:dyDescent="0.2">
      <c r="A36" s="33" t="s">
        <v>19</v>
      </c>
      <c r="B36" s="7">
        <v>71056.89</v>
      </c>
      <c r="C36" s="16">
        <f>+C37+C43+C44+C45+C46</f>
        <v>15496.59</v>
      </c>
      <c r="D36" s="16">
        <f>+D37+D43+D44+D45+D46</f>
        <v>15719.19</v>
      </c>
      <c r="E36" s="16">
        <f>+E37+E43+E44+E45+E46</f>
        <v>17698.22</v>
      </c>
      <c r="F36" s="16">
        <f>+F37+F43+F44+F45+F46</f>
        <v>15760.810000000001</v>
      </c>
      <c r="G36" s="16">
        <f t="shared" si="2"/>
        <v>64674.81</v>
      </c>
      <c r="H36" s="14">
        <f t="shared" si="0"/>
        <v>6382.0800000000017</v>
      </c>
      <c r="I36" s="14"/>
    </row>
    <row r="37" spans="1:9" hidden="1" outlineLevel="2" x14ac:dyDescent="0.2">
      <c r="A37" s="32" t="s">
        <v>104</v>
      </c>
      <c r="B37" s="17" t="s">
        <v>23</v>
      </c>
      <c r="C37" s="19">
        <v>8203.3700000000008</v>
      </c>
      <c r="D37" s="19">
        <v>8203.3700000000008</v>
      </c>
      <c r="E37" s="19">
        <v>9465.43</v>
      </c>
      <c r="F37" s="19">
        <v>8203.3700000000008</v>
      </c>
      <c r="G37" s="19">
        <f t="shared" si="2"/>
        <v>34075.54</v>
      </c>
      <c r="H37" s="14" t="e">
        <f t="shared" si="0"/>
        <v>#VALUE!</v>
      </c>
      <c r="I37" s="14"/>
    </row>
    <row r="38" spans="1:9" hidden="1" outlineLevel="2" x14ac:dyDescent="0.2">
      <c r="A38" s="35" t="s">
        <v>141</v>
      </c>
      <c r="B38" s="17"/>
      <c r="C38" s="19"/>
      <c r="D38" s="19"/>
      <c r="E38" s="19"/>
      <c r="F38" s="19"/>
      <c r="G38" s="19">
        <f t="shared" si="2"/>
        <v>0</v>
      </c>
      <c r="H38" s="14">
        <f t="shared" si="0"/>
        <v>0</v>
      </c>
      <c r="I38" s="14"/>
    </row>
    <row r="39" spans="1:9" ht="22.5" hidden="1" outlineLevel="2" x14ac:dyDescent="0.2">
      <c r="A39" s="35" t="s">
        <v>113</v>
      </c>
      <c r="B39" s="17"/>
      <c r="C39" s="19"/>
      <c r="D39" s="19"/>
      <c r="E39" s="19"/>
      <c r="F39" s="19"/>
      <c r="G39" s="19">
        <f t="shared" si="2"/>
        <v>0</v>
      </c>
      <c r="H39" s="14">
        <f t="shared" si="0"/>
        <v>0</v>
      </c>
      <c r="I39" s="14"/>
    </row>
    <row r="40" spans="1:9" hidden="1" outlineLevel="2" x14ac:dyDescent="0.2">
      <c r="A40" s="35" t="s">
        <v>142</v>
      </c>
      <c r="B40" s="17"/>
      <c r="C40" s="19"/>
      <c r="D40" s="19"/>
      <c r="E40" s="19"/>
      <c r="F40" s="19"/>
      <c r="G40" s="19">
        <f t="shared" si="2"/>
        <v>0</v>
      </c>
      <c r="H40" s="14">
        <f t="shared" si="0"/>
        <v>0</v>
      </c>
      <c r="I40" s="14"/>
    </row>
    <row r="41" spans="1:9" ht="22.5" hidden="1" outlineLevel="2" x14ac:dyDescent="0.2">
      <c r="A41" s="35" t="s">
        <v>0</v>
      </c>
      <c r="B41" s="17"/>
      <c r="C41" s="19"/>
      <c r="D41" s="19"/>
      <c r="E41" s="19"/>
      <c r="F41" s="19"/>
      <c r="G41" s="19">
        <f t="shared" si="2"/>
        <v>0</v>
      </c>
      <c r="H41" s="14">
        <f t="shared" si="0"/>
        <v>0</v>
      </c>
      <c r="I41" s="14"/>
    </row>
    <row r="42" spans="1:9" ht="22.5" hidden="1" outlineLevel="2" x14ac:dyDescent="0.2">
      <c r="A42" s="36" t="s">
        <v>1</v>
      </c>
      <c r="B42" s="17"/>
      <c r="C42" s="19"/>
      <c r="D42" s="19"/>
      <c r="E42" s="19"/>
      <c r="F42" s="19"/>
      <c r="G42" s="19">
        <f t="shared" si="2"/>
        <v>0</v>
      </c>
      <c r="H42" s="14">
        <f t="shared" si="0"/>
        <v>0</v>
      </c>
      <c r="I42" s="14"/>
    </row>
    <row r="43" spans="1:9" hidden="1" outlineLevel="2" x14ac:dyDescent="0.2">
      <c r="A43" s="35" t="s">
        <v>34</v>
      </c>
      <c r="B43" s="17"/>
      <c r="C43" s="19"/>
      <c r="D43" s="19"/>
      <c r="E43" s="19">
        <v>42</v>
      </c>
      <c r="F43" s="19"/>
      <c r="G43" s="19">
        <f t="shared" si="2"/>
        <v>42</v>
      </c>
      <c r="H43" s="14">
        <f t="shared" si="0"/>
        <v>-42</v>
      </c>
      <c r="I43" s="14"/>
    </row>
    <row r="44" spans="1:9" hidden="1" outlineLevel="2" x14ac:dyDescent="0.2">
      <c r="A44" s="37" t="s">
        <v>35</v>
      </c>
      <c r="B44" s="17"/>
      <c r="C44" s="19">
        <v>3780.22</v>
      </c>
      <c r="D44" s="19">
        <v>3830.82</v>
      </c>
      <c r="E44" s="19">
        <v>4419.79</v>
      </c>
      <c r="F44" s="19">
        <v>3830.84</v>
      </c>
      <c r="G44" s="19">
        <f t="shared" si="2"/>
        <v>15861.67</v>
      </c>
      <c r="H44" s="14">
        <f t="shared" si="0"/>
        <v>-15861.67</v>
      </c>
      <c r="I44" s="14"/>
    </row>
    <row r="45" spans="1:9" hidden="1" outlineLevel="2" x14ac:dyDescent="0.2">
      <c r="A45" s="36" t="s">
        <v>36</v>
      </c>
      <c r="B45" s="17"/>
      <c r="C45" s="19">
        <v>387</v>
      </c>
      <c r="D45" s="19">
        <v>559</v>
      </c>
      <c r="E45" s="19">
        <v>645</v>
      </c>
      <c r="F45" s="19">
        <v>600.6</v>
      </c>
      <c r="G45" s="19">
        <f t="shared" si="2"/>
        <v>2191.6</v>
      </c>
      <c r="H45" s="14">
        <f t="shared" si="0"/>
        <v>-2191.6</v>
      </c>
      <c r="I45" s="14"/>
    </row>
    <row r="46" spans="1:9" hidden="1" outlineLevel="2" x14ac:dyDescent="0.2">
      <c r="A46" s="37" t="s">
        <v>37</v>
      </c>
      <c r="B46" s="19"/>
      <c r="C46" s="19">
        <v>3126</v>
      </c>
      <c r="D46" s="19">
        <v>3126</v>
      </c>
      <c r="E46" s="19">
        <v>3126</v>
      </c>
      <c r="F46" s="19">
        <v>3126</v>
      </c>
      <c r="G46" s="19">
        <f t="shared" si="2"/>
        <v>12504</v>
      </c>
      <c r="H46" s="14">
        <f t="shared" si="0"/>
        <v>-12504</v>
      </c>
      <c r="I46" s="14"/>
    </row>
    <row r="47" spans="1:9" outlineLevel="1" collapsed="1" x14ac:dyDescent="0.2">
      <c r="A47" s="33" t="s">
        <v>112</v>
      </c>
      <c r="B47" s="7">
        <f>SUM(B54:B63)</f>
        <v>8910</v>
      </c>
      <c r="C47" s="16">
        <f>SUM(C48:C63)</f>
        <v>3546.96</v>
      </c>
      <c r="D47" s="16">
        <f>+D48+D49+D50+D51+D52+D53+D54+D55+D56+D57+D58+D59+D60+D61+D62+D63</f>
        <v>6635.51</v>
      </c>
      <c r="E47" s="16">
        <f>SUM(E48:E63)</f>
        <v>511.52</v>
      </c>
      <c r="F47" s="16">
        <f>+F48+F49+F50+F51+F52+F53+F54+F55+F56+F57+F58+F59+F60+F61+F62+F63</f>
        <v>8531.23</v>
      </c>
      <c r="G47" s="16">
        <f t="shared" si="2"/>
        <v>19225.22</v>
      </c>
      <c r="H47" s="14">
        <f t="shared" si="0"/>
        <v>-10315.220000000001</v>
      </c>
      <c r="I47" s="14"/>
    </row>
    <row r="48" spans="1:9" hidden="1" outlineLevel="2" x14ac:dyDescent="0.2">
      <c r="A48" s="32" t="s">
        <v>111</v>
      </c>
      <c r="B48" s="17">
        <f>SUM(B49:B53)</f>
        <v>999</v>
      </c>
      <c r="C48" s="19"/>
      <c r="D48" s="19"/>
      <c r="E48" s="19"/>
      <c r="F48" s="19"/>
      <c r="G48" s="19">
        <f t="shared" si="2"/>
        <v>0</v>
      </c>
      <c r="H48" s="14">
        <f t="shared" si="0"/>
        <v>999</v>
      </c>
      <c r="I48" s="14"/>
    </row>
    <row r="49" spans="1:9" ht="22.5" hidden="1" outlineLevel="2" x14ac:dyDescent="0.2">
      <c r="A49" s="32" t="s">
        <v>55</v>
      </c>
      <c r="B49" s="17">
        <v>0</v>
      </c>
      <c r="C49" s="19"/>
      <c r="D49" s="19"/>
      <c r="E49" s="19"/>
      <c r="F49" s="19"/>
      <c r="G49" s="19">
        <f t="shared" si="2"/>
        <v>0</v>
      </c>
      <c r="H49" s="14">
        <f t="shared" si="0"/>
        <v>0</v>
      </c>
      <c r="I49" s="14"/>
    </row>
    <row r="50" spans="1:9" hidden="1" outlineLevel="2" x14ac:dyDescent="0.2">
      <c r="A50" s="32" t="s">
        <v>54</v>
      </c>
      <c r="B50" s="17"/>
      <c r="C50" s="19">
        <v>512.32000000000005</v>
      </c>
      <c r="D50" s="19"/>
      <c r="E50" s="19"/>
      <c r="F50" s="19">
        <v>52.99</v>
      </c>
      <c r="G50" s="19">
        <f t="shared" si="2"/>
        <v>565.31000000000006</v>
      </c>
      <c r="H50" s="14">
        <f t="shared" si="0"/>
        <v>-565.31000000000006</v>
      </c>
      <c r="I50" s="14"/>
    </row>
    <row r="51" spans="1:9" ht="22.5" hidden="1" outlineLevel="2" x14ac:dyDescent="0.2">
      <c r="A51" s="32" t="s">
        <v>99</v>
      </c>
      <c r="B51" s="17">
        <v>999</v>
      </c>
      <c r="C51" s="19">
        <v>999.3</v>
      </c>
      <c r="D51" s="19"/>
      <c r="E51" s="19"/>
      <c r="F51" s="19"/>
      <c r="G51" s="19">
        <v>999.3</v>
      </c>
      <c r="H51" s="14">
        <f t="shared" si="0"/>
        <v>-0.29999999999995453</v>
      </c>
      <c r="I51" s="14"/>
    </row>
    <row r="52" spans="1:9" hidden="1" outlineLevel="2" x14ac:dyDescent="0.2">
      <c r="A52" s="32" t="s">
        <v>100</v>
      </c>
      <c r="B52" s="17"/>
      <c r="C52" s="19"/>
      <c r="D52" s="19"/>
      <c r="E52" s="19"/>
      <c r="F52" s="19"/>
      <c r="G52" s="19">
        <f t="shared" si="2"/>
        <v>0</v>
      </c>
      <c r="H52" s="14">
        <f t="shared" si="0"/>
        <v>0</v>
      </c>
      <c r="I52" s="14"/>
    </row>
    <row r="53" spans="1:9" hidden="1" outlineLevel="2" x14ac:dyDescent="0.2">
      <c r="A53" s="32" t="s">
        <v>18</v>
      </c>
      <c r="B53" s="17"/>
      <c r="C53" s="19"/>
      <c r="D53" s="19"/>
      <c r="E53" s="19"/>
      <c r="F53" s="19"/>
      <c r="G53" s="19">
        <f t="shared" si="2"/>
        <v>0</v>
      </c>
      <c r="H53" s="14">
        <f t="shared" si="0"/>
        <v>0</v>
      </c>
      <c r="I53" s="14"/>
    </row>
    <row r="54" spans="1:9" ht="22.5" hidden="1" outlineLevel="2" x14ac:dyDescent="0.2">
      <c r="A54" s="32" t="s">
        <v>67</v>
      </c>
      <c r="B54" s="17">
        <v>1900</v>
      </c>
      <c r="C54" s="19">
        <v>140</v>
      </c>
      <c r="D54" s="19">
        <v>80</v>
      </c>
      <c r="E54" s="19">
        <v>104</v>
      </c>
      <c r="F54" s="19">
        <v>1475</v>
      </c>
      <c r="G54" s="19">
        <f t="shared" si="2"/>
        <v>1799</v>
      </c>
      <c r="H54" s="14">
        <f t="shared" si="0"/>
        <v>101</v>
      </c>
      <c r="I54" s="14"/>
    </row>
    <row r="55" spans="1:9" hidden="1" outlineLevel="2" x14ac:dyDescent="0.2">
      <c r="A55" s="32" t="s">
        <v>68</v>
      </c>
      <c r="B55" s="17">
        <v>4000</v>
      </c>
      <c r="C55" s="19"/>
      <c r="D55" s="19">
        <v>3977</v>
      </c>
      <c r="E55" s="19">
        <v>55</v>
      </c>
      <c r="F55" s="19"/>
      <c r="G55" s="19">
        <f t="shared" si="2"/>
        <v>4032</v>
      </c>
      <c r="H55" s="14">
        <f t="shared" si="0"/>
        <v>-32</v>
      </c>
      <c r="I55" s="14"/>
    </row>
    <row r="56" spans="1:9" hidden="1" outlineLevel="2" x14ac:dyDescent="0.2">
      <c r="A56" s="32" t="s">
        <v>53</v>
      </c>
      <c r="B56" s="17">
        <v>90</v>
      </c>
      <c r="C56" s="19"/>
      <c r="D56" s="19"/>
      <c r="E56" s="19">
        <v>80</v>
      </c>
      <c r="F56" s="19"/>
      <c r="G56" s="19">
        <f t="shared" si="2"/>
        <v>80</v>
      </c>
      <c r="H56" s="14">
        <f t="shared" si="0"/>
        <v>10</v>
      </c>
      <c r="I56" s="14"/>
    </row>
    <row r="57" spans="1:9" ht="22.5" hidden="1" outlineLevel="2" x14ac:dyDescent="0.2">
      <c r="A57" s="32" t="s">
        <v>40</v>
      </c>
      <c r="B57" s="17">
        <v>750</v>
      </c>
      <c r="C57" s="19">
        <v>421.19</v>
      </c>
      <c r="D57" s="19"/>
      <c r="E57" s="19">
        <v>6</v>
      </c>
      <c r="F57" s="19"/>
      <c r="G57" s="19">
        <f t="shared" si="2"/>
        <v>427.19</v>
      </c>
      <c r="H57" s="14">
        <f t="shared" si="0"/>
        <v>322.81</v>
      </c>
      <c r="I57" s="14"/>
    </row>
    <row r="58" spans="1:9" hidden="1" outlineLevel="2" x14ac:dyDescent="0.2">
      <c r="A58" s="32" t="s">
        <v>61</v>
      </c>
      <c r="B58" s="17">
        <v>2000</v>
      </c>
      <c r="C58" s="19">
        <v>806.15</v>
      </c>
      <c r="D58" s="19">
        <v>378.51</v>
      </c>
      <c r="E58" s="19">
        <v>253.52</v>
      </c>
      <c r="F58" s="19">
        <v>179.24</v>
      </c>
      <c r="G58" s="19">
        <f t="shared" si="2"/>
        <v>1617.4199999999998</v>
      </c>
      <c r="H58" s="14">
        <f t="shared" si="0"/>
        <v>382.58000000000015</v>
      </c>
      <c r="I58" s="14"/>
    </row>
    <row r="59" spans="1:9" hidden="1" outlineLevel="2" x14ac:dyDescent="0.2">
      <c r="A59" s="32" t="s">
        <v>41</v>
      </c>
      <c r="B59" s="17">
        <v>170</v>
      </c>
      <c r="C59" s="19"/>
      <c r="D59" s="19"/>
      <c r="E59" s="19"/>
      <c r="F59" s="19"/>
      <c r="G59" s="19">
        <f t="shared" si="2"/>
        <v>0</v>
      </c>
      <c r="H59" s="14">
        <f t="shared" si="0"/>
        <v>170</v>
      </c>
      <c r="I59" s="14"/>
    </row>
    <row r="60" spans="1:9" hidden="1" outlineLevel="2" x14ac:dyDescent="0.2">
      <c r="A60" s="32" t="s">
        <v>42</v>
      </c>
      <c r="B60" s="17">
        <v>0</v>
      </c>
      <c r="C60" s="19"/>
      <c r="D60" s="19"/>
      <c r="E60" s="19"/>
      <c r="F60" s="19"/>
      <c r="G60" s="19">
        <f t="shared" si="2"/>
        <v>0</v>
      </c>
      <c r="H60" s="14">
        <f t="shared" si="0"/>
        <v>0</v>
      </c>
      <c r="I60" s="14"/>
    </row>
    <row r="61" spans="1:9" hidden="1" outlineLevel="2" x14ac:dyDescent="0.2">
      <c r="A61" s="38" t="s">
        <v>127</v>
      </c>
      <c r="B61" s="17">
        <v>0</v>
      </c>
      <c r="C61" s="19" t="s">
        <v>23</v>
      </c>
      <c r="D61" s="19">
        <v>2500</v>
      </c>
      <c r="E61" s="19" t="s">
        <v>23</v>
      </c>
      <c r="F61" s="19">
        <v>4217</v>
      </c>
      <c r="G61" s="19">
        <v>6717</v>
      </c>
      <c r="H61" s="14">
        <f t="shared" si="0"/>
        <v>-6717</v>
      </c>
      <c r="I61" s="14"/>
    </row>
    <row r="62" spans="1:9" ht="22.5" hidden="1" outlineLevel="2" x14ac:dyDescent="0.2">
      <c r="A62" s="32" t="s">
        <v>128</v>
      </c>
      <c r="B62" s="17"/>
      <c r="C62" s="19">
        <v>500</v>
      </c>
      <c r="D62" s="19">
        <v>-500</v>
      </c>
      <c r="F62" s="19"/>
      <c r="G62" s="19">
        <f t="shared" si="2"/>
        <v>0</v>
      </c>
      <c r="H62" s="14">
        <f t="shared" si="0"/>
        <v>0</v>
      </c>
      <c r="I62" s="14"/>
    </row>
    <row r="63" spans="1:9" ht="22.5" hidden="1" outlineLevel="2" x14ac:dyDescent="0.2">
      <c r="A63" s="32" t="s">
        <v>6</v>
      </c>
      <c r="B63" s="17">
        <v>0</v>
      </c>
      <c r="C63" s="19">
        <v>168</v>
      </c>
      <c r="D63" s="19">
        <v>200</v>
      </c>
      <c r="E63" s="19">
        <v>13</v>
      </c>
      <c r="F63" s="19">
        <v>2607</v>
      </c>
      <c r="G63" s="19">
        <f t="shared" si="2"/>
        <v>2988</v>
      </c>
      <c r="H63" s="14">
        <f t="shared" si="0"/>
        <v>-2988</v>
      </c>
      <c r="I63" s="14"/>
    </row>
    <row r="64" spans="1:9" outlineLevel="1" collapsed="1" x14ac:dyDescent="0.2">
      <c r="A64" s="33" t="s">
        <v>43</v>
      </c>
      <c r="B64" s="7">
        <f>SUM(B65:B68)</f>
        <v>12620</v>
      </c>
      <c r="C64" s="16">
        <f>+C65+C66+C67+C68+C69</f>
        <v>2243.25</v>
      </c>
      <c r="D64" s="16">
        <f>+D65+D66+D67+D68+D69</f>
        <v>2924.1899999999996</v>
      </c>
      <c r="E64" s="16">
        <f>+E65+E66+E67+E68+E69</f>
        <v>2664.22</v>
      </c>
      <c r="F64" s="16">
        <f>+F65+F66+F67+F68+F69</f>
        <v>2283.7599999999998</v>
      </c>
      <c r="G64" s="16">
        <f t="shared" si="2"/>
        <v>10115.42</v>
      </c>
      <c r="H64" s="14">
        <f t="shared" si="0"/>
        <v>2504.58</v>
      </c>
      <c r="I64" s="14"/>
    </row>
    <row r="65" spans="1:9" ht="22.5" hidden="1" outlineLevel="2" x14ac:dyDescent="0.2">
      <c r="A65" s="32" t="s">
        <v>59</v>
      </c>
      <c r="B65" s="17">
        <v>5500</v>
      </c>
      <c r="C65" s="19">
        <v>248.63</v>
      </c>
      <c r="D65" s="19">
        <v>1681.34</v>
      </c>
      <c r="E65" s="19">
        <v>749.88</v>
      </c>
      <c r="F65" s="19">
        <v>308.08</v>
      </c>
      <c r="G65" s="19">
        <f t="shared" si="2"/>
        <v>2987.93</v>
      </c>
      <c r="H65" s="14">
        <f t="shared" si="0"/>
        <v>2512.0700000000002</v>
      </c>
      <c r="I65" s="14"/>
    </row>
    <row r="66" spans="1:9" hidden="1" outlineLevel="2" x14ac:dyDescent="0.2">
      <c r="A66" s="32" t="s">
        <v>69</v>
      </c>
      <c r="B66" s="17">
        <v>1000</v>
      </c>
      <c r="C66" s="19">
        <v>66.53</v>
      </c>
      <c r="D66" s="19">
        <v>72.2</v>
      </c>
      <c r="E66" s="19"/>
      <c r="F66" s="19">
        <v>203.71</v>
      </c>
      <c r="G66" s="19">
        <f t="shared" si="2"/>
        <v>342.44000000000005</v>
      </c>
      <c r="H66" s="14">
        <f t="shared" si="0"/>
        <v>657.56</v>
      </c>
      <c r="I66" s="14"/>
    </row>
    <row r="67" spans="1:9" hidden="1" outlineLevel="2" x14ac:dyDescent="0.2">
      <c r="A67" s="32" t="s">
        <v>70</v>
      </c>
      <c r="B67" s="17">
        <v>3000</v>
      </c>
      <c r="C67" s="19">
        <v>938.18</v>
      </c>
      <c r="D67" s="19">
        <v>180.74</v>
      </c>
      <c r="E67" s="19">
        <v>924.43</v>
      </c>
      <c r="F67" s="19">
        <v>782.06</v>
      </c>
      <c r="G67" s="19">
        <f t="shared" si="2"/>
        <v>2825.41</v>
      </c>
      <c r="H67" s="14">
        <f>+B67-G67</f>
        <v>174.59000000000015</v>
      </c>
      <c r="I67" s="14"/>
    </row>
    <row r="68" spans="1:9" hidden="1" outlineLevel="2" x14ac:dyDescent="0.2">
      <c r="A68" s="32" t="s">
        <v>72</v>
      </c>
      <c r="B68" s="17">
        <v>3120</v>
      </c>
      <c r="C68" s="19">
        <v>780</v>
      </c>
      <c r="D68" s="19">
        <v>780</v>
      </c>
      <c r="E68" s="19">
        <v>780</v>
      </c>
      <c r="F68" s="19">
        <v>780</v>
      </c>
      <c r="G68" s="19">
        <f t="shared" si="2"/>
        <v>3120</v>
      </c>
      <c r="H68" s="14">
        <f>+B68-G68</f>
        <v>0</v>
      </c>
      <c r="I68" s="14"/>
    </row>
    <row r="69" spans="1:9" hidden="1" outlineLevel="2" x14ac:dyDescent="0.2">
      <c r="A69" s="32" t="s">
        <v>71</v>
      </c>
      <c r="B69" s="19"/>
      <c r="C69" s="19">
        <v>209.91</v>
      </c>
      <c r="D69" s="19">
        <v>209.91</v>
      </c>
      <c r="E69" s="19">
        <v>209.91</v>
      </c>
      <c r="F69" s="19">
        <v>209.91</v>
      </c>
      <c r="G69" s="19">
        <f t="shared" si="2"/>
        <v>839.64</v>
      </c>
      <c r="H69" s="14">
        <f>+B69-G69</f>
        <v>-839.64</v>
      </c>
      <c r="I69" s="14"/>
    </row>
    <row r="70" spans="1:9" x14ac:dyDescent="0.2">
      <c r="A70" s="39"/>
      <c r="B70" s="19"/>
      <c r="C70" s="19"/>
      <c r="D70" s="19"/>
      <c r="E70" s="19"/>
      <c r="F70" s="19"/>
      <c r="G70" s="19"/>
      <c r="H70" s="14"/>
      <c r="I70" s="14"/>
    </row>
    <row r="71" spans="1:9" x14ac:dyDescent="0.2">
      <c r="A71" s="37"/>
      <c r="B71" s="11"/>
      <c r="C71" s="11"/>
      <c r="D71" s="11"/>
      <c r="E71" s="19"/>
      <c r="F71" s="19"/>
      <c r="G71" s="19"/>
      <c r="H71" s="19"/>
      <c r="I71" s="14"/>
    </row>
    <row r="72" spans="1:9" x14ac:dyDescent="0.2">
      <c r="D72" s="14"/>
      <c r="E72" s="14"/>
      <c r="F72" s="14"/>
      <c r="G72" s="14"/>
      <c r="H72" s="14"/>
      <c r="I72" s="14"/>
    </row>
    <row r="73" spans="1:9" x14ac:dyDescent="0.2">
      <c r="D73" s="14"/>
      <c r="E73" s="14"/>
      <c r="F73" s="14"/>
      <c r="G73" s="14"/>
      <c r="H73" s="14"/>
      <c r="I73" s="14"/>
    </row>
    <row r="74" spans="1:9" x14ac:dyDescent="0.2">
      <c r="D74" s="14"/>
      <c r="E74" s="14"/>
      <c r="F74" s="14"/>
      <c r="G74" s="14"/>
      <c r="H74" s="14"/>
      <c r="I74" s="14"/>
    </row>
    <row r="75" spans="1:9" x14ac:dyDescent="0.2">
      <c r="D75" s="14"/>
      <c r="E75" s="14"/>
      <c r="F75" s="14"/>
      <c r="G75" s="14"/>
      <c r="H75" s="14"/>
      <c r="I75" s="14"/>
    </row>
    <row r="76" spans="1:9" x14ac:dyDescent="0.2">
      <c r="D76" s="14"/>
      <c r="E76" s="14"/>
      <c r="F76" s="14"/>
      <c r="G76" s="14"/>
      <c r="H76" s="14"/>
      <c r="I76" s="14"/>
    </row>
    <row r="77" spans="1:9" x14ac:dyDescent="0.2">
      <c r="D77" s="14"/>
      <c r="E77" s="14"/>
      <c r="F77" s="14"/>
      <c r="G77" s="14"/>
      <c r="H77" s="14"/>
      <c r="I77" s="14"/>
    </row>
    <row r="78" spans="1:9" x14ac:dyDescent="0.2">
      <c r="D78" s="14"/>
      <c r="E78" s="14"/>
      <c r="F78" s="14"/>
      <c r="G78" s="14"/>
      <c r="H78" s="14"/>
      <c r="I78" s="14"/>
    </row>
    <row r="79" spans="1:9" x14ac:dyDescent="0.2">
      <c r="D79" s="14"/>
      <c r="E79" s="14"/>
      <c r="F79" s="14"/>
      <c r="G79" s="14"/>
      <c r="H79" s="14"/>
      <c r="I79" s="14"/>
    </row>
    <row r="80" spans="1:9" x14ac:dyDescent="0.2">
      <c r="D80" s="14"/>
      <c r="E80" s="14"/>
      <c r="F80" s="14"/>
      <c r="G80" s="14"/>
      <c r="H80" s="14"/>
      <c r="I80" s="14"/>
    </row>
    <row r="81" spans="4:9" x14ac:dyDescent="0.2">
      <c r="D81" s="14"/>
      <c r="E81" s="14"/>
      <c r="F81" s="14"/>
      <c r="G81" s="14"/>
      <c r="H81" s="14"/>
      <c r="I81" s="14"/>
    </row>
    <row r="82" spans="4:9" x14ac:dyDescent="0.2">
      <c r="D82" s="14"/>
      <c r="E82" s="14"/>
      <c r="F82" s="14"/>
      <c r="G82" s="14"/>
      <c r="H82" s="14"/>
      <c r="I82" s="14"/>
    </row>
    <row r="83" spans="4:9" x14ac:dyDescent="0.2">
      <c r="D83" s="14"/>
      <c r="E83" s="14"/>
      <c r="F83" s="14"/>
      <c r="G83" s="14"/>
      <c r="H83" s="14"/>
      <c r="I83" s="14"/>
    </row>
    <row r="84" spans="4:9" x14ac:dyDescent="0.2">
      <c r="D84" s="14"/>
      <c r="E84" s="14"/>
      <c r="F84" s="14"/>
      <c r="G84" s="14"/>
      <c r="H84" s="14"/>
      <c r="I84" s="14"/>
    </row>
    <row r="85" spans="4:9" x14ac:dyDescent="0.2">
      <c r="D85" s="14"/>
      <c r="E85" s="14"/>
      <c r="F85" s="14"/>
      <c r="G85" s="14"/>
      <c r="H85" s="14"/>
      <c r="I85" s="14"/>
    </row>
    <row r="86" spans="4:9" x14ac:dyDescent="0.2">
      <c r="D86" s="14"/>
      <c r="E86" s="14"/>
      <c r="F86" s="14"/>
      <c r="G86" s="14"/>
      <c r="H86" s="14"/>
      <c r="I86" s="14"/>
    </row>
  </sheetData>
  <phoneticPr fontId="3" type="noConversion"/>
  <pageMargins left="0.34" right="0.17" top="0.19" bottom="0.31" header="0.17" footer="0.17"/>
  <pageSetup orientation="portrait" horizontalDpi="4294967292" verticalDpi="4294967292"/>
  <headerFooter alignWithMargins="0">
    <oddFooter>&amp;CModified 06/24/2010&amp;RSDM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 Page</vt:lpstr>
      <vt:lpstr>Income 14-15</vt:lpstr>
      <vt:lpstr>Expense 14-15</vt:lpstr>
      <vt:lpstr>Income</vt:lpstr>
      <vt:lpstr>Expenses</vt:lpstr>
      <vt:lpstr>Expenses!Print_Area</vt:lpstr>
      <vt:lpstr>Income!Print_Area</vt:lpstr>
      <vt:lpstr>Expenses!Print_Titles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mary.caro</dc:creator>
  <cp:lastModifiedBy>Clifton Ericson</cp:lastModifiedBy>
  <cp:lastPrinted>2017-08-11T18:50:11Z</cp:lastPrinted>
  <dcterms:created xsi:type="dcterms:W3CDTF">2007-06-05T16:23:58Z</dcterms:created>
  <dcterms:modified xsi:type="dcterms:W3CDTF">2017-08-11T21:03:00Z</dcterms:modified>
</cp:coreProperties>
</file>